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Úsek technický\ÚT 1\ASPE\Děčín\Soutěžní SP\Zm04\"/>
    </mc:Choice>
  </mc:AlternateContent>
  <bookViews>
    <workbookView xWindow="240" yWindow="120" windowWidth="14940" windowHeight="9225" firstSheet="48" activeTab="57"/>
  </bookViews>
  <sheets>
    <sheet name="Rekapitulace" sheetId="1" r:id="rId1"/>
    <sheet name="PS 90-01-11" sheetId="2" r:id="rId2"/>
    <sheet name="PS 91-01-21" sheetId="3" r:id="rId3"/>
    <sheet name="PS 92-01-11" sheetId="4" r:id="rId4"/>
    <sheet name="PS 91-02-51" sheetId="5" r:id="rId5"/>
    <sheet name="PS 91-02-53" sheetId="6" r:id="rId6"/>
    <sheet name="PS 91-02-54" sheetId="7" r:id="rId7"/>
    <sheet name="PS 91-02-91" sheetId="8" r:id="rId8"/>
    <sheet name="PS 91-03-61" sheetId="9" r:id="rId9"/>
    <sheet name="PS 91-03-62" sheetId="10" r:id="rId10"/>
    <sheet name="PS 92-03-11" sheetId="11" r:id="rId11"/>
    <sheet name="PS 92-03-12" sheetId="12" r:id="rId12"/>
    <sheet name="SO 91-10-01" sheetId="13" r:id="rId13"/>
    <sheet name="SO 91-14-01" sheetId="14" r:id="rId14"/>
    <sheet name="SO 91-11-01" sheetId="15" r:id="rId15"/>
    <sheet name="SO 91-11-02" sheetId="16" r:id="rId16"/>
    <sheet name="SO 91-11-03" sheetId="17" r:id="rId17"/>
    <sheet name="SO 91-27-01" sheetId="18" r:id="rId18"/>
    <sheet name="SO 91-27-02" sheetId="19" r:id="rId19"/>
    <sheet name="SO 91-13-01" sheetId="20" r:id="rId20"/>
    <sheet name="SO 91-20-01" sheetId="21" r:id="rId21"/>
    <sheet name="SO 91-20-01.1" sheetId="22" r:id="rId22"/>
    <sheet name="SO 92-20-01" sheetId="23" r:id="rId23"/>
    <sheet name="SO 91-54-03" sheetId="24" r:id="rId24"/>
    <sheet name="SO 91-55-03" sheetId="25" r:id="rId25"/>
    <sheet name="SO 91-55-05" sheetId="26" r:id="rId26"/>
    <sheet name="SO 91-55-06" sheetId="27" r:id="rId27"/>
    <sheet name="SO 91-80-01" sheetId="28" r:id="rId28"/>
    <sheet name="SO 91-82-01" sheetId="29" r:id="rId29"/>
    <sheet name="SO 91-83-01" sheetId="30" r:id="rId30"/>
    <sheet name="SO 91-84-02" sheetId="31" r:id="rId31"/>
    <sheet name="SO 91-84-03" sheetId="32" r:id="rId32"/>
    <sheet name="SO 91-50-01" sheetId="33" r:id="rId33"/>
    <sheet name="SO 91-50-02" sheetId="34" r:id="rId34"/>
    <sheet name="SO 91-50-03" sheetId="35" r:id="rId35"/>
    <sheet name="SO 91-51-01" sheetId="36" r:id="rId36"/>
    <sheet name="SO 91-51-02.1" sheetId="37" r:id="rId37"/>
    <sheet name="SO 91-51-02.2" sheetId="38" r:id="rId38"/>
    <sheet name="SO 91-51-04" sheetId="39" r:id="rId39"/>
    <sheet name="SO 91-52-01" sheetId="40" r:id="rId40"/>
    <sheet name="SO 91-25-01" sheetId="41" r:id="rId41"/>
    <sheet name="SO 91-25-02" sheetId="42" r:id="rId42"/>
    <sheet name="SO 91-30-01" sheetId="43" r:id="rId43"/>
    <sheet name="SO 91-84-01" sheetId="44" r:id="rId44"/>
    <sheet name="SO 91-61-01" sheetId="45" r:id="rId45"/>
    <sheet name="SO 91-66-01" sheetId="46" r:id="rId46"/>
    <sheet name="SO 92-61-01" sheetId="47" r:id="rId47"/>
    <sheet name="SO 91-71-01" sheetId="48" r:id="rId48"/>
    <sheet name="SO 91-71-02" sheetId="49" r:id="rId49"/>
    <sheet name="SO 92-74-01" sheetId="50" r:id="rId50"/>
    <sheet name="SO 91-76-01" sheetId="51" r:id="rId51"/>
    <sheet name="SO 91-76-02" sheetId="52" r:id="rId52"/>
    <sheet name="SO 91-76-03" sheetId="53" r:id="rId53"/>
    <sheet name="SO 91-76-04" sheetId="54" r:id="rId54"/>
    <sheet name="SO 91-77-01" sheetId="55" r:id="rId55"/>
    <sheet name="SO 91-78-01" sheetId="56" r:id="rId56"/>
    <sheet name="SO 90-90" sheetId="57" r:id="rId57"/>
    <sheet name="SO 98-98" sheetId="58" r:id="rId58"/>
  </sheets>
  <calcPr calcId="162913"/>
  <webPublishing codePage="0"/>
</workbook>
</file>

<file path=xl/calcChain.xml><?xml version="1.0" encoding="utf-8"?>
<calcChain xmlns="http://schemas.openxmlformats.org/spreadsheetml/2006/main">
  <c r="M63" i="58" l="1"/>
  <c r="O63" i="58" s="1"/>
  <c r="I63" i="58"/>
  <c r="O59" i="58"/>
  <c r="M59" i="58"/>
  <c r="I59" i="58"/>
  <c r="M55" i="58"/>
  <c r="O55" i="58" s="1"/>
  <c r="I55" i="58"/>
  <c r="M51" i="58"/>
  <c r="O51" i="58" s="1"/>
  <c r="I51" i="58"/>
  <c r="M47" i="58"/>
  <c r="O47" i="58" s="1"/>
  <c r="I47" i="58"/>
  <c r="O43" i="58"/>
  <c r="M43" i="58"/>
  <c r="I43" i="58"/>
  <c r="O39" i="58"/>
  <c r="M39" i="58"/>
  <c r="I39" i="58"/>
  <c r="M35" i="58"/>
  <c r="O35" i="58" s="1"/>
  <c r="I35" i="58"/>
  <c r="M31" i="58"/>
  <c r="O31" i="58" s="1"/>
  <c r="I31" i="58"/>
  <c r="O27" i="58"/>
  <c r="M27" i="58"/>
  <c r="I27" i="58"/>
  <c r="L26" i="58"/>
  <c r="L8" i="58" s="1"/>
  <c r="T7" i="58" s="1"/>
  <c r="K26" i="58"/>
  <c r="J26" i="58"/>
  <c r="M22" i="58"/>
  <c r="O22" i="58" s="1"/>
  <c r="I22" i="58"/>
  <c r="M18" i="58"/>
  <c r="O18" i="58" s="1"/>
  <c r="I18" i="58"/>
  <c r="M14" i="58"/>
  <c r="O14" i="58" s="1"/>
  <c r="I14" i="58"/>
  <c r="O10" i="58"/>
  <c r="M10" i="58"/>
  <c r="I10" i="58"/>
  <c r="L9" i="58"/>
  <c r="K9" i="58"/>
  <c r="J9" i="58"/>
  <c r="K8" i="58"/>
  <c r="J8" i="58"/>
  <c r="M130" i="57"/>
  <c r="O130" i="57" s="1"/>
  <c r="I130" i="57"/>
  <c r="O126" i="57"/>
  <c r="M126" i="57"/>
  <c r="I126" i="57"/>
  <c r="M122" i="57"/>
  <c r="O122" i="57" s="1"/>
  <c r="I122" i="57"/>
  <c r="M118" i="57"/>
  <c r="O118" i="57" s="1"/>
  <c r="I118" i="57"/>
  <c r="M114" i="57"/>
  <c r="O114" i="57" s="1"/>
  <c r="I114" i="57"/>
  <c r="O110" i="57"/>
  <c r="M110" i="57"/>
  <c r="I110" i="57"/>
  <c r="O106" i="57"/>
  <c r="M106" i="57"/>
  <c r="I106" i="57"/>
  <c r="M102" i="57"/>
  <c r="O102" i="57" s="1"/>
  <c r="I102" i="57"/>
  <c r="O98" i="57"/>
  <c r="M98" i="57"/>
  <c r="I98" i="57"/>
  <c r="O94" i="57"/>
  <c r="M94" i="57"/>
  <c r="I94" i="57"/>
  <c r="O90" i="57"/>
  <c r="M90" i="57"/>
  <c r="I90" i="57"/>
  <c r="M86" i="57"/>
  <c r="O86" i="57" s="1"/>
  <c r="I86" i="57"/>
  <c r="O82" i="57"/>
  <c r="M82" i="57"/>
  <c r="I82" i="57"/>
  <c r="O78" i="57"/>
  <c r="M78" i="57"/>
  <c r="I78" i="57"/>
  <c r="M74" i="57"/>
  <c r="O74" i="57" s="1"/>
  <c r="I74" i="57"/>
  <c r="M70" i="57"/>
  <c r="O70" i="57" s="1"/>
  <c r="I70" i="57"/>
  <c r="O66" i="57"/>
  <c r="M66" i="57"/>
  <c r="I66" i="57"/>
  <c r="O62" i="57"/>
  <c r="M62" i="57"/>
  <c r="I62" i="57"/>
  <c r="M58" i="57"/>
  <c r="O58" i="57" s="1"/>
  <c r="I58" i="57"/>
  <c r="M54" i="57"/>
  <c r="O54" i="57" s="1"/>
  <c r="I54" i="57"/>
  <c r="O50" i="57"/>
  <c r="M50" i="57"/>
  <c r="I50" i="57"/>
  <c r="O46" i="57"/>
  <c r="M46" i="57"/>
  <c r="I46" i="57"/>
  <c r="O42" i="57"/>
  <c r="M42" i="57"/>
  <c r="I42" i="57"/>
  <c r="M38" i="57"/>
  <c r="O38" i="57" s="1"/>
  <c r="I38" i="57"/>
  <c r="O34" i="57"/>
  <c r="M34" i="57"/>
  <c r="I34" i="57"/>
  <c r="O30" i="57"/>
  <c r="M30" i="57"/>
  <c r="I30" i="57"/>
  <c r="O26" i="57"/>
  <c r="M26" i="57"/>
  <c r="I26" i="57"/>
  <c r="M22" i="57"/>
  <c r="O22" i="57" s="1"/>
  <c r="I22" i="57"/>
  <c r="O18" i="57"/>
  <c r="M18" i="57"/>
  <c r="I18" i="57"/>
  <c r="O14" i="57"/>
  <c r="M14" i="57"/>
  <c r="I14" i="57"/>
  <c r="M10" i="57"/>
  <c r="M9" i="57" s="1"/>
  <c r="M8" i="57" s="1"/>
  <c r="I10" i="57"/>
  <c r="L9" i="57"/>
  <c r="K9" i="57"/>
  <c r="K8" i="57" s="1"/>
  <c r="J9" i="57"/>
  <c r="L8" i="57"/>
  <c r="T7" i="57" s="1"/>
  <c r="J8" i="57"/>
  <c r="O104" i="56"/>
  <c r="M104" i="56"/>
  <c r="I104" i="56"/>
  <c r="M103" i="56"/>
  <c r="L103" i="56"/>
  <c r="K103" i="56"/>
  <c r="J103" i="56"/>
  <c r="M99" i="56"/>
  <c r="O99" i="56" s="1"/>
  <c r="I99" i="56"/>
  <c r="M95" i="56"/>
  <c r="O95" i="56" s="1"/>
  <c r="I95" i="56"/>
  <c r="M91" i="56"/>
  <c r="O91" i="56" s="1"/>
  <c r="I91" i="56"/>
  <c r="O87" i="56"/>
  <c r="M87" i="56"/>
  <c r="I87" i="56"/>
  <c r="M83" i="56"/>
  <c r="O83" i="56" s="1"/>
  <c r="I83" i="56"/>
  <c r="M79" i="56"/>
  <c r="O79" i="56" s="1"/>
  <c r="I79" i="56"/>
  <c r="M75" i="56"/>
  <c r="O75" i="56" s="1"/>
  <c r="I75" i="56"/>
  <c r="O71" i="56"/>
  <c r="M71" i="56"/>
  <c r="I71" i="56"/>
  <c r="M67" i="56"/>
  <c r="O67" i="56" s="1"/>
  <c r="I67" i="56"/>
  <c r="M63" i="56"/>
  <c r="O63" i="56" s="1"/>
  <c r="I63" i="56"/>
  <c r="M59" i="56"/>
  <c r="O59" i="56" s="1"/>
  <c r="I59" i="56"/>
  <c r="O55" i="56"/>
  <c r="M55" i="56"/>
  <c r="I55" i="56"/>
  <c r="M51" i="56"/>
  <c r="O51" i="56" s="1"/>
  <c r="I51" i="56"/>
  <c r="M47" i="56"/>
  <c r="O47" i="56" s="1"/>
  <c r="I47" i="56"/>
  <c r="M43" i="56"/>
  <c r="O43" i="56" s="1"/>
  <c r="I43" i="56"/>
  <c r="O39" i="56"/>
  <c r="M39" i="56"/>
  <c r="I39" i="56"/>
  <c r="M35" i="56"/>
  <c r="O35" i="56" s="1"/>
  <c r="I35" i="56"/>
  <c r="M31" i="56"/>
  <c r="I31" i="56"/>
  <c r="L30" i="56"/>
  <c r="L8" i="56" s="1"/>
  <c r="T7" i="56" s="1"/>
  <c r="K30" i="56"/>
  <c r="K8" i="56" s="1"/>
  <c r="J30" i="56"/>
  <c r="M26" i="56"/>
  <c r="O26" i="56" s="1"/>
  <c r="I26" i="56"/>
  <c r="O22" i="56"/>
  <c r="M22" i="56"/>
  <c r="I22" i="56"/>
  <c r="O18" i="56"/>
  <c r="M18" i="56"/>
  <c r="I18" i="56"/>
  <c r="M14" i="56"/>
  <c r="O14" i="56" s="1"/>
  <c r="I14" i="56"/>
  <c r="M10" i="56"/>
  <c r="O10" i="56" s="1"/>
  <c r="I10" i="56"/>
  <c r="M9" i="56"/>
  <c r="L9" i="56"/>
  <c r="K9" i="56"/>
  <c r="J9" i="56"/>
  <c r="J8" i="56"/>
  <c r="M96" i="55"/>
  <c r="O96" i="55" s="1"/>
  <c r="I96" i="55"/>
  <c r="M92" i="55"/>
  <c r="O92" i="55" s="1"/>
  <c r="I92" i="55"/>
  <c r="O88" i="55"/>
  <c r="M88" i="55"/>
  <c r="I88" i="55"/>
  <c r="O84" i="55"/>
  <c r="M84" i="55"/>
  <c r="I84" i="55"/>
  <c r="M80" i="55"/>
  <c r="I80" i="55"/>
  <c r="L79" i="55"/>
  <c r="K79" i="55"/>
  <c r="J79" i="55"/>
  <c r="J8" i="55" s="1"/>
  <c r="M75" i="55"/>
  <c r="O75" i="55" s="1"/>
  <c r="I75" i="55"/>
  <c r="O71" i="55"/>
  <c r="M71" i="55"/>
  <c r="I71" i="55"/>
  <c r="M67" i="55"/>
  <c r="O67" i="55" s="1"/>
  <c r="I67" i="55"/>
  <c r="M63" i="55"/>
  <c r="O63" i="55" s="1"/>
  <c r="I63" i="55"/>
  <c r="M59" i="55"/>
  <c r="O59" i="55" s="1"/>
  <c r="I59" i="55"/>
  <c r="O55" i="55"/>
  <c r="M55" i="55"/>
  <c r="I55" i="55"/>
  <c r="O51" i="55"/>
  <c r="M51" i="55"/>
  <c r="I51" i="55"/>
  <c r="L50" i="55"/>
  <c r="L8" i="55" s="1"/>
  <c r="K50" i="55"/>
  <c r="K8" i="55" s="1"/>
  <c r="J50" i="55"/>
  <c r="M46" i="55"/>
  <c r="O46" i="55" s="1"/>
  <c r="I46" i="55"/>
  <c r="M42" i="55"/>
  <c r="O42" i="55" s="1"/>
  <c r="I42" i="55"/>
  <c r="O38" i="55"/>
  <c r="M38" i="55"/>
  <c r="I38" i="55"/>
  <c r="O34" i="55"/>
  <c r="M34" i="55"/>
  <c r="I34" i="55"/>
  <c r="M30" i="55"/>
  <c r="O30" i="55" s="1"/>
  <c r="I30" i="55"/>
  <c r="M26" i="55"/>
  <c r="O26" i="55" s="1"/>
  <c r="I26" i="55"/>
  <c r="O22" i="55"/>
  <c r="M22" i="55"/>
  <c r="I22" i="55"/>
  <c r="M18" i="55"/>
  <c r="M9" i="55" s="1"/>
  <c r="I18" i="55"/>
  <c r="M14" i="55"/>
  <c r="O14" i="55" s="1"/>
  <c r="I14" i="55"/>
  <c r="M10" i="55"/>
  <c r="O10" i="55" s="1"/>
  <c r="I10" i="55"/>
  <c r="L9" i="55"/>
  <c r="K9" i="55"/>
  <c r="J9" i="55"/>
  <c r="T7" i="55"/>
  <c r="M227" i="54"/>
  <c r="O227" i="54" s="1"/>
  <c r="I227" i="54"/>
  <c r="M223" i="54"/>
  <c r="O223" i="54" s="1"/>
  <c r="I223" i="54"/>
  <c r="O219" i="54"/>
  <c r="M219" i="54"/>
  <c r="I219" i="54"/>
  <c r="O215" i="54"/>
  <c r="M215" i="54"/>
  <c r="I215" i="54"/>
  <c r="M211" i="54"/>
  <c r="I211" i="54"/>
  <c r="L210" i="54"/>
  <c r="K210" i="54"/>
  <c r="J210" i="54"/>
  <c r="M206" i="54"/>
  <c r="O206" i="54" s="1"/>
  <c r="I206" i="54"/>
  <c r="O202" i="54"/>
  <c r="M202" i="54"/>
  <c r="I202" i="54"/>
  <c r="O198" i="54"/>
  <c r="M198" i="54"/>
  <c r="I198" i="54"/>
  <c r="M194" i="54"/>
  <c r="O194" i="54" s="1"/>
  <c r="I194" i="54"/>
  <c r="M190" i="54"/>
  <c r="O190" i="54" s="1"/>
  <c r="I190" i="54"/>
  <c r="O186" i="54"/>
  <c r="M186" i="54"/>
  <c r="I186" i="54"/>
  <c r="M182" i="54"/>
  <c r="M173" i="54" s="1"/>
  <c r="I182" i="54"/>
  <c r="M178" i="54"/>
  <c r="O178" i="54" s="1"/>
  <c r="I178" i="54"/>
  <c r="M174" i="54"/>
  <c r="O174" i="54" s="1"/>
  <c r="I174" i="54"/>
  <c r="L173" i="54"/>
  <c r="K173" i="54"/>
  <c r="J173" i="54"/>
  <c r="O169" i="54"/>
  <c r="M169" i="54"/>
  <c r="I169" i="54"/>
  <c r="O165" i="54"/>
  <c r="M165" i="54"/>
  <c r="I165" i="54"/>
  <c r="M161" i="54"/>
  <c r="O161" i="54" s="1"/>
  <c r="I161" i="54"/>
  <c r="M157" i="54"/>
  <c r="O157" i="54" s="1"/>
  <c r="I157" i="54"/>
  <c r="M156" i="54"/>
  <c r="L156" i="54"/>
  <c r="K156" i="54"/>
  <c r="J156" i="54"/>
  <c r="O152" i="54"/>
  <c r="M152" i="54"/>
  <c r="I152" i="54"/>
  <c r="M148" i="54"/>
  <c r="O148" i="54" s="1"/>
  <c r="I148" i="54"/>
  <c r="M144" i="54"/>
  <c r="O144" i="54" s="1"/>
  <c r="I144" i="54"/>
  <c r="M140" i="54"/>
  <c r="O140" i="54" s="1"/>
  <c r="I140" i="54"/>
  <c r="O136" i="54"/>
  <c r="M136" i="54"/>
  <c r="I136" i="54"/>
  <c r="O132" i="54"/>
  <c r="M132" i="54"/>
  <c r="I132" i="54"/>
  <c r="M128" i="54"/>
  <c r="O128" i="54" s="1"/>
  <c r="I128" i="54"/>
  <c r="M124" i="54"/>
  <c r="O124" i="54" s="1"/>
  <c r="I124" i="54"/>
  <c r="O120" i="54"/>
  <c r="M120" i="54"/>
  <c r="I120" i="54"/>
  <c r="M116" i="54"/>
  <c r="O116" i="54" s="1"/>
  <c r="I116" i="54"/>
  <c r="M112" i="54"/>
  <c r="O112" i="54" s="1"/>
  <c r="I112" i="54"/>
  <c r="M108" i="54"/>
  <c r="O108" i="54" s="1"/>
  <c r="I108" i="54"/>
  <c r="O104" i="54"/>
  <c r="M104" i="54"/>
  <c r="I104" i="54"/>
  <c r="M100" i="54"/>
  <c r="I100" i="54"/>
  <c r="L99" i="54"/>
  <c r="K99" i="54"/>
  <c r="K8" i="54" s="1"/>
  <c r="J99" i="54"/>
  <c r="M95" i="54"/>
  <c r="O95" i="54" s="1"/>
  <c r="I95" i="54"/>
  <c r="M91" i="54"/>
  <c r="O91" i="54" s="1"/>
  <c r="I91" i="54"/>
  <c r="O87" i="54"/>
  <c r="M87" i="54"/>
  <c r="I87" i="54"/>
  <c r="M83" i="54"/>
  <c r="O83" i="54" s="1"/>
  <c r="I83" i="54"/>
  <c r="M79" i="54"/>
  <c r="O79" i="54" s="1"/>
  <c r="I79" i="54"/>
  <c r="M75" i="54"/>
  <c r="O75" i="54" s="1"/>
  <c r="I75" i="54"/>
  <c r="O71" i="54"/>
  <c r="M71" i="54"/>
  <c r="I71" i="54"/>
  <c r="O67" i="54"/>
  <c r="M67" i="54"/>
  <c r="I67" i="54"/>
  <c r="M63" i="54"/>
  <c r="O63" i="54" s="1"/>
  <c r="I63" i="54"/>
  <c r="M59" i="54"/>
  <c r="O59" i="54" s="1"/>
  <c r="I59" i="54"/>
  <c r="O55" i="54"/>
  <c r="M55" i="54"/>
  <c r="I55" i="54"/>
  <c r="M51" i="54"/>
  <c r="O51" i="54" s="1"/>
  <c r="I51" i="54"/>
  <c r="M47" i="54"/>
  <c r="O47" i="54" s="1"/>
  <c r="I47" i="54"/>
  <c r="M43" i="54"/>
  <c r="O43" i="54" s="1"/>
  <c r="I43" i="54"/>
  <c r="O39" i="54"/>
  <c r="M39" i="54"/>
  <c r="I39" i="54"/>
  <c r="M38" i="54"/>
  <c r="L38" i="54"/>
  <c r="K38" i="54"/>
  <c r="J38" i="54"/>
  <c r="O34" i="54"/>
  <c r="M34" i="54"/>
  <c r="I34" i="54"/>
  <c r="M30" i="54"/>
  <c r="O30" i="54" s="1"/>
  <c r="I30" i="54"/>
  <c r="M26" i="54"/>
  <c r="O26" i="54" s="1"/>
  <c r="I26" i="54"/>
  <c r="O22" i="54"/>
  <c r="M22" i="54"/>
  <c r="I22" i="54"/>
  <c r="M18" i="54"/>
  <c r="M9" i="54" s="1"/>
  <c r="I18" i="54"/>
  <c r="M14" i="54"/>
  <c r="O14" i="54" s="1"/>
  <c r="I14" i="54"/>
  <c r="M10" i="54"/>
  <c r="O10" i="54" s="1"/>
  <c r="I10" i="54"/>
  <c r="L9" i="54"/>
  <c r="K9" i="54"/>
  <c r="J9" i="54"/>
  <c r="J8" i="54" s="1"/>
  <c r="M331" i="53"/>
  <c r="O331" i="53" s="1"/>
  <c r="I331" i="53"/>
  <c r="M327" i="53"/>
  <c r="O327" i="53" s="1"/>
  <c r="I327" i="53"/>
  <c r="O323" i="53"/>
  <c r="M323" i="53"/>
  <c r="I323" i="53"/>
  <c r="M319" i="53"/>
  <c r="M310" i="53" s="1"/>
  <c r="I319" i="53"/>
  <c r="M315" i="53"/>
  <c r="O315" i="53" s="1"/>
  <c r="I315" i="53"/>
  <c r="M311" i="53"/>
  <c r="O311" i="53" s="1"/>
  <c r="I311" i="53"/>
  <c r="L310" i="53"/>
  <c r="K310" i="53"/>
  <c r="J310" i="53"/>
  <c r="O306" i="53"/>
  <c r="M306" i="53"/>
  <c r="I306" i="53"/>
  <c r="O302" i="53"/>
  <c r="M302" i="53"/>
  <c r="I302" i="53"/>
  <c r="M298" i="53"/>
  <c r="O298" i="53" s="1"/>
  <c r="I298" i="53"/>
  <c r="M294" i="53"/>
  <c r="O294" i="53" s="1"/>
  <c r="I294" i="53"/>
  <c r="O290" i="53"/>
  <c r="M290" i="53"/>
  <c r="I290" i="53"/>
  <c r="M286" i="53"/>
  <c r="O286" i="53" s="1"/>
  <c r="I286" i="53"/>
  <c r="M282" i="53"/>
  <c r="O282" i="53" s="1"/>
  <c r="I282" i="53"/>
  <c r="M278" i="53"/>
  <c r="O278" i="53" s="1"/>
  <c r="I278" i="53"/>
  <c r="O274" i="53"/>
  <c r="M274" i="53"/>
  <c r="I274" i="53"/>
  <c r="O270" i="53"/>
  <c r="M270" i="53"/>
  <c r="I270" i="53"/>
  <c r="M266" i="53"/>
  <c r="O266" i="53" s="1"/>
  <c r="I266" i="53"/>
  <c r="M262" i="53"/>
  <c r="O262" i="53" s="1"/>
  <c r="I262" i="53"/>
  <c r="O258" i="53"/>
  <c r="M258" i="53"/>
  <c r="I258" i="53"/>
  <c r="M254" i="53"/>
  <c r="M253" i="53" s="1"/>
  <c r="I254" i="53"/>
  <c r="L253" i="53"/>
  <c r="K253" i="53"/>
  <c r="J253" i="53"/>
  <c r="M249" i="53"/>
  <c r="O249" i="53" s="1"/>
  <c r="I249" i="53"/>
  <c r="M245" i="53"/>
  <c r="O245" i="53" s="1"/>
  <c r="I245" i="53"/>
  <c r="O241" i="53"/>
  <c r="M241" i="53"/>
  <c r="I241" i="53"/>
  <c r="O237" i="53"/>
  <c r="M237" i="53"/>
  <c r="I237" i="53"/>
  <c r="M233" i="53"/>
  <c r="O233" i="53" s="1"/>
  <c r="I233" i="53"/>
  <c r="M229" i="53"/>
  <c r="O229" i="53" s="1"/>
  <c r="I229" i="53"/>
  <c r="O225" i="53"/>
  <c r="M225" i="53"/>
  <c r="I225" i="53"/>
  <c r="M221" i="53"/>
  <c r="O221" i="53" s="1"/>
  <c r="I221" i="53"/>
  <c r="M217" i="53"/>
  <c r="I217" i="53"/>
  <c r="L216" i="53"/>
  <c r="K216" i="53"/>
  <c r="K8" i="53" s="1"/>
  <c r="J216" i="53"/>
  <c r="M212" i="53"/>
  <c r="O212" i="53" s="1"/>
  <c r="I212" i="53"/>
  <c r="O208" i="53"/>
  <c r="M208" i="53"/>
  <c r="I208" i="53"/>
  <c r="M204" i="53"/>
  <c r="O204" i="53" s="1"/>
  <c r="I204" i="53"/>
  <c r="M200" i="53"/>
  <c r="O200" i="53" s="1"/>
  <c r="I200" i="53"/>
  <c r="M196" i="53"/>
  <c r="O196" i="53" s="1"/>
  <c r="I196" i="53"/>
  <c r="O192" i="53"/>
  <c r="M192" i="53"/>
  <c r="I192" i="53"/>
  <c r="M188" i="53"/>
  <c r="O188" i="53" s="1"/>
  <c r="I188" i="53"/>
  <c r="M184" i="53"/>
  <c r="O184" i="53" s="1"/>
  <c r="I184" i="53"/>
  <c r="M180" i="53"/>
  <c r="O180" i="53" s="1"/>
  <c r="I180" i="53"/>
  <c r="O176" i="53"/>
  <c r="M176" i="53"/>
  <c r="I176" i="53"/>
  <c r="M172" i="53"/>
  <c r="O172" i="53" s="1"/>
  <c r="I172" i="53"/>
  <c r="M168" i="53"/>
  <c r="O168" i="53" s="1"/>
  <c r="I168" i="53"/>
  <c r="M164" i="53"/>
  <c r="O164" i="53" s="1"/>
  <c r="I164" i="53"/>
  <c r="O160" i="53"/>
  <c r="M160" i="53"/>
  <c r="I160" i="53"/>
  <c r="M156" i="53"/>
  <c r="O156" i="53" s="1"/>
  <c r="I156" i="53"/>
  <c r="M152" i="53"/>
  <c r="O152" i="53" s="1"/>
  <c r="I152" i="53"/>
  <c r="M148" i="53"/>
  <c r="O148" i="53" s="1"/>
  <c r="I148" i="53"/>
  <c r="O144" i="53"/>
  <c r="M144" i="53"/>
  <c r="I144" i="53"/>
  <c r="M140" i="53"/>
  <c r="O140" i="53" s="1"/>
  <c r="I140" i="53"/>
  <c r="M136" i="53"/>
  <c r="O136" i="53" s="1"/>
  <c r="I136" i="53"/>
  <c r="M132" i="53"/>
  <c r="O132" i="53" s="1"/>
  <c r="I132" i="53"/>
  <c r="O128" i="53"/>
  <c r="M128" i="53"/>
  <c r="I128" i="53"/>
  <c r="M124" i="53"/>
  <c r="O124" i="53" s="1"/>
  <c r="I124" i="53"/>
  <c r="M120" i="53"/>
  <c r="O120" i="53" s="1"/>
  <c r="I120" i="53"/>
  <c r="M116" i="53"/>
  <c r="O116" i="53" s="1"/>
  <c r="I116" i="53"/>
  <c r="O112" i="53"/>
  <c r="M112" i="53"/>
  <c r="I112" i="53"/>
  <c r="L111" i="53"/>
  <c r="L8" i="53" s="1"/>
  <c r="T7" i="53" s="1"/>
  <c r="K111" i="53"/>
  <c r="J111" i="53"/>
  <c r="M107" i="53"/>
  <c r="O107" i="53" s="1"/>
  <c r="I107" i="53"/>
  <c r="M103" i="53"/>
  <c r="O103" i="53" s="1"/>
  <c r="I103" i="53"/>
  <c r="M99" i="53"/>
  <c r="O99" i="53" s="1"/>
  <c r="I99" i="53"/>
  <c r="O95" i="53"/>
  <c r="M95" i="53"/>
  <c r="I95" i="53"/>
  <c r="M91" i="53"/>
  <c r="O91" i="53" s="1"/>
  <c r="I91" i="53"/>
  <c r="M87" i="53"/>
  <c r="O87" i="53" s="1"/>
  <c r="I87" i="53"/>
  <c r="M83" i="53"/>
  <c r="O83" i="53" s="1"/>
  <c r="I83" i="53"/>
  <c r="O79" i="53"/>
  <c r="M79" i="53"/>
  <c r="I79" i="53"/>
  <c r="M75" i="53"/>
  <c r="O75" i="53" s="1"/>
  <c r="I75" i="53"/>
  <c r="M71" i="53"/>
  <c r="O71" i="53" s="1"/>
  <c r="I71" i="53"/>
  <c r="M67" i="53"/>
  <c r="O67" i="53" s="1"/>
  <c r="I67" i="53"/>
  <c r="O63" i="53"/>
  <c r="M63" i="53"/>
  <c r="I63" i="53"/>
  <c r="M59" i="53"/>
  <c r="O59" i="53" s="1"/>
  <c r="I59" i="53"/>
  <c r="O55" i="53"/>
  <c r="M55" i="53"/>
  <c r="I55" i="53"/>
  <c r="M51" i="53"/>
  <c r="O51" i="53" s="1"/>
  <c r="I51" i="53"/>
  <c r="O47" i="53"/>
  <c r="M47" i="53"/>
  <c r="I47" i="53"/>
  <c r="M46" i="53"/>
  <c r="L46" i="53"/>
  <c r="K46" i="53"/>
  <c r="J46" i="53"/>
  <c r="J8" i="53" s="1"/>
  <c r="O42" i="53"/>
  <c r="M42" i="53"/>
  <c r="I42" i="53"/>
  <c r="M38" i="53"/>
  <c r="O38" i="53" s="1"/>
  <c r="I38" i="53"/>
  <c r="M34" i="53"/>
  <c r="O34" i="53" s="1"/>
  <c r="I34" i="53"/>
  <c r="O30" i="53"/>
  <c r="M30" i="53"/>
  <c r="I30" i="53"/>
  <c r="M26" i="53"/>
  <c r="O26" i="53" s="1"/>
  <c r="I26" i="53"/>
  <c r="M22" i="53"/>
  <c r="O22" i="53" s="1"/>
  <c r="I22" i="53"/>
  <c r="M18" i="53"/>
  <c r="O18" i="53" s="1"/>
  <c r="I18" i="53"/>
  <c r="O14" i="53"/>
  <c r="M14" i="53"/>
  <c r="I14" i="53"/>
  <c r="M10" i="53"/>
  <c r="M9" i="53" s="1"/>
  <c r="I10" i="53"/>
  <c r="L9" i="53"/>
  <c r="K9" i="53"/>
  <c r="J9" i="53"/>
  <c r="O283" i="52"/>
  <c r="M283" i="52"/>
  <c r="I283" i="52"/>
  <c r="M279" i="52"/>
  <c r="O279" i="52" s="1"/>
  <c r="I279" i="52"/>
  <c r="O275" i="52"/>
  <c r="M275" i="52"/>
  <c r="I275" i="52"/>
  <c r="M271" i="52"/>
  <c r="O271" i="52" s="1"/>
  <c r="I271" i="52"/>
  <c r="O267" i="52"/>
  <c r="M267" i="52"/>
  <c r="I267" i="52"/>
  <c r="O263" i="52"/>
  <c r="M263" i="52"/>
  <c r="I263" i="52"/>
  <c r="M262" i="52"/>
  <c r="L262" i="52"/>
  <c r="K262" i="52"/>
  <c r="J262" i="52"/>
  <c r="M258" i="52"/>
  <c r="O258" i="52" s="1"/>
  <c r="I258" i="52"/>
  <c r="M254" i="52"/>
  <c r="O254" i="52" s="1"/>
  <c r="I254" i="52"/>
  <c r="O250" i="52"/>
  <c r="M250" i="52"/>
  <c r="I250" i="52"/>
  <c r="M246" i="52"/>
  <c r="O246" i="52" s="1"/>
  <c r="I246" i="52"/>
  <c r="M242" i="52"/>
  <c r="O242" i="52" s="1"/>
  <c r="I242" i="52"/>
  <c r="M238" i="52"/>
  <c r="O238" i="52" s="1"/>
  <c r="I238" i="52"/>
  <c r="O234" i="52"/>
  <c r="M234" i="52"/>
  <c r="I234" i="52"/>
  <c r="M230" i="52"/>
  <c r="O230" i="52" s="1"/>
  <c r="I230" i="52"/>
  <c r="M226" i="52"/>
  <c r="O226" i="52" s="1"/>
  <c r="I226" i="52"/>
  <c r="M222" i="52"/>
  <c r="O222" i="52" s="1"/>
  <c r="I222" i="52"/>
  <c r="L221" i="52"/>
  <c r="K221" i="52"/>
  <c r="J221" i="52"/>
  <c r="O217" i="52"/>
  <c r="M217" i="52"/>
  <c r="I217" i="52"/>
  <c r="M213" i="52"/>
  <c r="O213" i="52" s="1"/>
  <c r="I213" i="52"/>
  <c r="O209" i="52"/>
  <c r="M209" i="52"/>
  <c r="I209" i="52"/>
  <c r="M205" i="52"/>
  <c r="O205" i="52" s="1"/>
  <c r="I205" i="52"/>
  <c r="L204" i="52"/>
  <c r="K204" i="52"/>
  <c r="J204" i="52"/>
  <c r="O200" i="52"/>
  <c r="M200" i="52"/>
  <c r="I200" i="52"/>
  <c r="O196" i="52"/>
  <c r="M196" i="52"/>
  <c r="I196" i="52"/>
  <c r="M192" i="52"/>
  <c r="O192" i="52" s="1"/>
  <c r="I192" i="52"/>
  <c r="M188" i="52"/>
  <c r="O188" i="52" s="1"/>
  <c r="I188" i="52"/>
  <c r="O184" i="52"/>
  <c r="M184" i="52"/>
  <c r="I184" i="52"/>
  <c r="M180" i="52"/>
  <c r="O180" i="52" s="1"/>
  <c r="I180" i="52"/>
  <c r="M176" i="52"/>
  <c r="O176" i="52" s="1"/>
  <c r="I176" i="52"/>
  <c r="M172" i="52"/>
  <c r="O172" i="52" s="1"/>
  <c r="I172" i="52"/>
  <c r="O168" i="52"/>
  <c r="M168" i="52"/>
  <c r="I168" i="52"/>
  <c r="M164" i="52"/>
  <c r="O164" i="52" s="1"/>
  <c r="I164" i="52"/>
  <c r="M160" i="52"/>
  <c r="O160" i="52" s="1"/>
  <c r="I160" i="52"/>
  <c r="M156" i="52"/>
  <c r="O156" i="52" s="1"/>
  <c r="I156" i="52"/>
  <c r="O152" i="52"/>
  <c r="M152" i="52"/>
  <c r="I152" i="52"/>
  <c r="M148" i="52"/>
  <c r="O148" i="52" s="1"/>
  <c r="I148" i="52"/>
  <c r="O144" i="52"/>
  <c r="M144" i="52"/>
  <c r="I144" i="52"/>
  <c r="M140" i="52"/>
  <c r="O140" i="52" s="1"/>
  <c r="I140" i="52"/>
  <c r="O136" i="52"/>
  <c r="M136" i="52"/>
  <c r="I136" i="52"/>
  <c r="O132" i="52"/>
  <c r="M132" i="52"/>
  <c r="I132" i="52"/>
  <c r="M128" i="52"/>
  <c r="O128" i="52" s="1"/>
  <c r="I128" i="52"/>
  <c r="M124" i="52"/>
  <c r="O124" i="52" s="1"/>
  <c r="I124" i="52"/>
  <c r="O120" i="52"/>
  <c r="M120" i="52"/>
  <c r="I120" i="52"/>
  <c r="M116" i="52"/>
  <c r="O116" i="52" s="1"/>
  <c r="I116" i="52"/>
  <c r="M112" i="52"/>
  <c r="O112" i="52" s="1"/>
  <c r="I112" i="52"/>
  <c r="M108" i="52"/>
  <c r="O108" i="52" s="1"/>
  <c r="I108" i="52"/>
  <c r="O104" i="52"/>
  <c r="M104" i="52"/>
  <c r="I104" i="52"/>
  <c r="M100" i="52"/>
  <c r="O100" i="52" s="1"/>
  <c r="I100" i="52"/>
  <c r="M96" i="52"/>
  <c r="O96" i="52" s="1"/>
  <c r="I96" i="52"/>
  <c r="M92" i="52"/>
  <c r="O92" i="52" s="1"/>
  <c r="I92" i="52"/>
  <c r="O88" i="52"/>
  <c r="M88" i="52"/>
  <c r="I88" i="52"/>
  <c r="M84" i="52"/>
  <c r="O84" i="52" s="1"/>
  <c r="I84" i="52"/>
  <c r="O80" i="52"/>
  <c r="M80" i="52"/>
  <c r="I80" i="52"/>
  <c r="L79" i="52"/>
  <c r="K79" i="52"/>
  <c r="J79" i="52"/>
  <c r="M75" i="52"/>
  <c r="O75" i="52" s="1"/>
  <c r="I75" i="52"/>
  <c r="O71" i="52"/>
  <c r="M71" i="52"/>
  <c r="I71" i="52"/>
  <c r="M67" i="52"/>
  <c r="O67" i="52" s="1"/>
  <c r="I67" i="52"/>
  <c r="M63" i="52"/>
  <c r="O63" i="52" s="1"/>
  <c r="I63" i="52"/>
  <c r="M59" i="52"/>
  <c r="O59" i="52" s="1"/>
  <c r="I59" i="52"/>
  <c r="O55" i="52"/>
  <c r="M55" i="52"/>
  <c r="I55" i="52"/>
  <c r="M51" i="52"/>
  <c r="O51" i="52" s="1"/>
  <c r="I51" i="52"/>
  <c r="M47" i="52"/>
  <c r="O47" i="52" s="1"/>
  <c r="I47" i="52"/>
  <c r="M43" i="52"/>
  <c r="O43" i="52" s="1"/>
  <c r="I43" i="52"/>
  <c r="L42" i="52"/>
  <c r="K42" i="52"/>
  <c r="J42" i="52"/>
  <c r="O38" i="52"/>
  <c r="M38" i="52"/>
  <c r="I38" i="52"/>
  <c r="M34" i="52"/>
  <c r="O34" i="52" s="1"/>
  <c r="I34" i="52"/>
  <c r="O30" i="52"/>
  <c r="M30" i="52"/>
  <c r="I30" i="52"/>
  <c r="M26" i="52"/>
  <c r="O26" i="52" s="1"/>
  <c r="I26" i="52"/>
  <c r="O22" i="52"/>
  <c r="M22" i="52"/>
  <c r="I22" i="52"/>
  <c r="O18" i="52"/>
  <c r="M18" i="52"/>
  <c r="I18" i="52"/>
  <c r="M14" i="52"/>
  <c r="O14" i="52" s="1"/>
  <c r="I14" i="52"/>
  <c r="M10" i="52"/>
  <c r="O10" i="52" s="1"/>
  <c r="I10" i="52"/>
  <c r="M9" i="52"/>
  <c r="L9" i="52"/>
  <c r="K9" i="52"/>
  <c r="K8" i="52" s="1"/>
  <c r="J9" i="52"/>
  <c r="J8" i="52" s="1"/>
  <c r="O195" i="51"/>
  <c r="M195" i="51"/>
  <c r="I195" i="51"/>
  <c r="M191" i="51"/>
  <c r="O191" i="51" s="1"/>
  <c r="I191" i="51"/>
  <c r="O187" i="51"/>
  <c r="M187" i="51"/>
  <c r="I187" i="51"/>
  <c r="O183" i="51"/>
  <c r="M183" i="51"/>
  <c r="I183" i="51"/>
  <c r="M179" i="51"/>
  <c r="M178" i="51" s="1"/>
  <c r="I179" i="51"/>
  <c r="L178" i="51"/>
  <c r="K178" i="51"/>
  <c r="J178" i="51"/>
  <c r="M174" i="51"/>
  <c r="O174" i="51" s="1"/>
  <c r="I174" i="51"/>
  <c r="O170" i="51"/>
  <c r="M170" i="51"/>
  <c r="I170" i="51"/>
  <c r="M166" i="51"/>
  <c r="O166" i="51" s="1"/>
  <c r="I166" i="51"/>
  <c r="M162" i="51"/>
  <c r="O162" i="51" s="1"/>
  <c r="I162" i="51"/>
  <c r="M158" i="51"/>
  <c r="O158" i="51" s="1"/>
  <c r="I158" i="51"/>
  <c r="O154" i="51"/>
  <c r="M154" i="51"/>
  <c r="I154" i="51"/>
  <c r="M150" i="51"/>
  <c r="I150" i="51"/>
  <c r="M146" i="51"/>
  <c r="O146" i="51" s="1"/>
  <c r="I146" i="51"/>
  <c r="M142" i="51"/>
  <c r="O142" i="51" s="1"/>
  <c r="I142" i="51"/>
  <c r="O138" i="51"/>
  <c r="M138" i="51"/>
  <c r="I138" i="51"/>
  <c r="L137" i="51"/>
  <c r="L8" i="51" s="1"/>
  <c r="K137" i="51"/>
  <c r="J137" i="51"/>
  <c r="M133" i="51"/>
  <c r="O133" i="51" s="1"/>
  <c r="I133" i="51"/>
  <c r="M129" i="51"/>
  <c r="O129" i="51" s="1"/>
  <c r="I129" i="51"/>
  <c r="M125" i="51"/>
  <c r="O125" i="51" s="1"/>
  <c r="I125" i="51"/>
  <c r="O121" i="51"/>
  <c r="M121" i="51"/>
  <c r="I121" i="51"/>
  <c r="M117" i="51"/>
  <c r="I117" i="51"/>
  <c r="L116" i="51"/>
  <c r="K116" i="51"/>
  <c r="J116" i="51"/>
  <c r="M112" i="51"/>
  <c r="O112" i="51" s="1"/>
  <c r="I112" i="51"/>
  <c r="M108" i="51"/>
  <c r="O108" i="51" s="1"/>
  <c r="I108" i="51"/>
  <c r="O104" i="51"/>
  <c r="M104" i="51"/>
  <c r="I104" i="51"/>
  <c r="M100" i="51"/>
  <c r="O100" i="51" s="1"/>
  <c r="I100" i="51"/>
  <c r="M96" i="51"/>
  <c r="O96" i="51" s="1"/>
  <c r="I96" i="51"/>
  <c r="M92" i="51"/>
  <c r="O92" i="51" s="1"/>
  <c r="I92" i="51"/>
  <c r="O88" i="51"/>
  <c r="M88" i="51"/>
  <c r="I88" i="51"/>
  <c r="M84" i="51"/>
  <c r="O84" i="51" s="1"/>
  <c r="I84" i="51"/>
  <c r="M80" i="51"/>
  <c r="O80" i="51" s="1"/>
  <c r="I80" i="51"/>
  <c r="M76" i="51"/>
  <c r="O76" i="51" s="1"/>
  <c r="I76" i="51"/>
  <c r="O72" i="51"/>
  <c r="M72" i="51"/>
  <c r="I72" i="51"/>
  <c r="M68" i="51"/>
  <c r="O68" i="51" s="1"/>
  <c r="I68" i="51"/>
  <c r="M64" i="51"/>
  <c r="I64" i="51"/>
  <c r="L63" i="51"/>
  <c r="K63" i="51"/>
  <c r="J63" i="51"/>
  <c r="M59" i="51"/>
  <c r="O59" i="51" s="1"/>
  <c r="I59" i="51"/>
  <c r="O55" i="51"/>
  <c r="M55" i="51"/>
  <c r="I55" i="51"/>
  <c r="M51" i="51"/>
  <c r="O51" i="51" s="1"/>
  <c r="I51" i="51"/>
  <c r="M47" i="51"/>
  <c r="O47" i="51" s="1"/>
  <c r="I47" i="51"/>
  <c r="M43" i="51"/>
  <c r="O43" i="51" s="1"/>
  <c r="I43" i="51"/>
  <c r="O39" i="51"/>
  <c r="M39" i="51"/>
  <c r="I39" i="51"/>
  <c r="M35" i="51"/>
  <c r="O35" i="51" s="1"/>
  <c r="I35" i="51"/>
  <c r="M31" i="51"/>
  <c r="I31" i="51"/>
  <c r="L30" i="51"/>
  <c r="K30" i="51"/>
  <c r="J30" i="51"/>
  <c r="J8" i="51" s="1"/>
  <c r="M26" i="51"/>
  <c r="O26" i="51" s="1"/>
  <c r="I26" i="51"/>
  <c r="O22" i="51"/>
  <c r="M22" i="51"/>
  <c r="I22" i="51"/>
  <c r="M18" i="51"/>
  <c r="O18" i="51" s="1"/>
  <c r="I18" i="51"/>
  <c r="M14" i="51"/>
  <c r="O14" i="51" s="1"/>
  <c r="I14" i="51"/>
  <c r="M10" i="51"/>
  <c r="O10" i="51" s="1"/>
  <c r="I10" i="51"/>
  <c r="L9" i="51"/>
  <c r="K9" i="51"/>
  <c r="J9" i="51"/>
  <c r="T7" i="51"/>
  <c r="M159" i="50"/>
  <c r="O159" i="50" s="1"/>
  <c r="I159" i="50"/>
  <c r="M155" i="50"/>
  <c r="O155" i="50" s="1"/>
  <c r="I155" i="50"/>
  <c r="O151" i="50"/>
  <c r="M151" i="50"/>
  <c r="I151" i="50"/>
  <c r="M147" i="50"/>
  <c r="O147" i="50" s="1"/>
  <c r="I147" i="50"/>
  <c r="M143" i="50"/>
  <c r="I143" i="50"/>
  <c r="L142" i="50"/>
  <c r="K142" i="50"/>
  <c r="J142" i="50"/>
  <c r="M138" i="50"/>
  <c r="O138" i="50" s="1"/>
  <c r="I138" i="50"/>
  <c r="O134" i="50"/>
  <c r="M134" i="50"/>
  <c r="I134" i="50"/>
  <c r="M130" i="50"/>
  <c r="O130" i="50" s="1"/>
  <c r="I130" i="50"/>
  <c r="M126" i="50"/>
  <c r="O126" i="50" s="1"/>
  <c r="I126" i="50"/>
  <c r="M122" i="50"/>
  <c r="O122" i="50" s="1"/>
  <c r="I122" i="50"/>
  <c r="O118" i="50"/>
  <c r="M118" i="50"/>
  <c r="I118" i="50"/>
  <c r="M114" i="50"/>
  <c r="O114" i="50" s="1"/>
  <c r="I114" i="50"/>
  <c r="M110" i="50"/>
  <c r="O110" i="50" s="1"/>
  <c r="I110" i="50"/>
  <c r="M106" i="50"/>
  <c r="O106" i="50" s="1"/>
  <c r="I106" i="50"/>
  <c r="L105" i="50"/>
  <c r="K105" i="50"/>
  <c r="J105" i="50"/>
  <c r="O101" i="50"/>
  <c r="M101" i="50"/>
  <c r="I101" i="50"/>
  <c r="M97" i="50"/>
  <c r="O97" i="50" s="1"/>
  <c r="I97" i="50"/>
  <c r="M93" i="50"/>
  <c r="M92" i="50" s="1"/>
  <c r="I93" i="50"/>
  <c r="L92" i="50"/>
  <c r="K92" i="50"/>
  <c r="J92" i="50"/>
  <c r="O88" i="50"/>
  <c r="M88" i="50"/>
  <c r="I88" i="50"/>
  <c r="O84" i="50"/>
  <c r="M84" i="50"/>
  <c r="I84" i="50"/>
  <c r="M80" i="50"/>
  <c r="O80" i="50" s="1"/>
  <c r="I80" i="50"/>
  <c r="M76" i="50"/>
  <c r="O76" i="50" s="1"/>
  <c r="I76" i="50"/>
  <c r="O72" i="50"/>
  <c r="M72" i="50"/>
  <c r="I72" i="50"/>
  <c r="O68" i="50"/>
  <c r="M68" i="50"/>
  <c r="I68" i="50"/>
  <c r="M64" i="50"/>
  <c r="I64" i="50"/>
  <c r="M60" i="50"/>
  <c r="O60" i="50" s="1"/>
  <c r="I60" i="50"/>
  <c r="O56" i="50"/>
  <c r="M56" i="50"/>
  <c r="I56" i="50"/>
  <c r="O52" i="50"/>
  <c r="M52" i="50"/>
  <c r="I52" i="50"/>
  <c r="L51" i="50"/>
  <c r="K51" i="50"/>
  <c r="J51" i="50"/>
  <c r="M47" i="50"/>
  <c r="O47" i="50" s="1"/>
  <c r="I47" i="50"/>
  <c r="M43" i="50"/>
  <c r="O43" i="50" s="1"/>
  <c r="I43" i="50"/>
  <c r="O39" i="50"/>
  <c r="M39" i="50"/>
  <c r="I39" i="50"/>
  <c r="O35" i="50"/>
  <c r="M35" i="50"/>
  <c r="I35" i="50"/>
  <c r="M31" i="50"/>
  <c r="I31" i="50"/>
  <c r="L30" i="50"/>
  <c r="K30" i="50"/>
  <c r="K8" i="50" s="1"/>
  <c r="J30" i="50"/>
  <c r="M26" i="50"/>
  <c r="O26" i="50" s="1"/>
  <c r="I26" i="50"/>
  <c r="O22" i="50"/>
  <c r="M22" i="50"/>
  <c r="I22" i="50"/>
  <c r="O18" i="50"/>
  <c r="M18" i="50"/>
  <c r="I18" i="50"/>
  <c r="M14" i="50"/>
  <c r="O14" i="50" s="1"/>
  <c r="I14" i="50"/>
  <c r="M10" i="50"/>
  <c r="I10" i="50"/>
  <c r="L9" i="50"/>
  <c r="K9" i="50"/>
  <c r="J9" i="50"/>
  <c r="J8" i="50"/>
  <c r="M275" i="49"/>
  <c r="O275" i="49" s="1"/>
  <c r="I275" i="49"/>
  <c r="M271" i="49"/>
  <c r="O271" i="49" s="1"/>
  <c r="I271" i="49"/>
  <c r="O267" i="49"/>
  <c r="M267" i="49"/>
  <c r="I267" i="49"/>
  <c r="L266" i="49"/>
  <c r="K266" i="49"/>
  <c r="J266" i="49"/>
  <c r="O262" i="49"/>
  <c r="M262" i="49"/>
  <c r="I262" i="49"/>
  <c r="M258" i="49"/>
  <c r="I258" i="49"/>
  <c r="L257" i="49"/>
  <c r="K257" i="49"/>
  <c r="K8" i="49" s="1"/>
  <c r="J257" i="49"/>
  <c r="M253" i="49"/>
  <c r="O253" i="49" s="1"/>
  <c r="I253" i="49"/>
  <c r="O249" i="49"/>
  <c r="M249" i="49"/>
  <c r="I249" i="49"/>
  <c r="O245" i="49"/>
  <c r="M245" i="49"/>
  <c r="I245" i="49"/>
  <c r="M241" i="49"/>
  <c r="O241" i="49" s="1"/>
  <c r="I241" i="49"/>
  <c r="M237" i="49"/>
  <c r="O237" i="49" s="1"/>
  <c r="I237" i="49"/>
  <c r="O233" i="49"/>
  <c r="M233" i="49"/>
  <c r="I233" i="49"/>
  <c r="O229" i="49"/>
  <c r="M229" i="49"/>
  <c r="I229" i="49"/>
  <c r="M225" i="49"/>
  <c r="O225" i="49" s="1"/>
  <c r="I225" i="49"/>
  <c r="M221" i="49"/>
  <c r="O221" i="49" s="1"/>
  <c r="I221" i="49"/>
  <c r="O217" i="49"/>
  <c r="M217" i="49"/>
  <c r="I217" i="49"/>
  <c r="M216" i="49"/>
  <c r="L216" i="49"/>
  <c r="K216" i="49"/>
  <c r="J216" i="49"/>
  <c r="O212" i="49"/>
  <c r="M212" i="49"/>
  <c r="I212" i="49"/>
  <c r="M208" i="49"/>
  <c r="O208" i="49" s="1"/>
  <c r="I208" i="49"/>
  <c r="M204" i="49"/>
  <c r="O204" i="49" s="1"/>
  <c r="I204" i="49"/>
  <c r="O200" i="49"/>
  <c r="M200" i="49"/>
  <c r="I200" i="49"/>
  <c r="O196" i="49"/>
  <c r="M196" i="49"/>
  <c r="I196" i="49"/>
  <c r="M192" i="49"/>
  <c r="O192" i="49" s="1"/>
  <c r="I192" i="49"/>
  <c r="M188" i="49"/>
  <c r="O188" i="49" s="1"/>
  <c r="I188" i="49"/>
  <c r="O184" i="49"/>
  <c r="M184" i="49"/>
  <c r="I184" i="49"/>
  <c r="M183" i="49"/>
  <c r="L183" i="49"/>
  <c r="K183" i="49"/>
  <c r="J183" i="49"/>
  <c r="O179" i="49"/>
  <c r="M179" i="49"/>
  <c r="I179" i="49"/>
  <c r="M175" i="49"/>
  <c r="O175" i="49" s="1"/>
  <c r="I175" i="49"/>
  <c r="M171" i="49"/>
  <c r="O171" i="49" s="1"/>
  <c r="I171" i="49"/>
  <c r="O167" i="49"/>
  <c r="M167" i="49"/>
  <c r="I167" i="49"/>
  <c r="O163" i="49"/>
  <c r="M163" i="49"/>
  <c r="I163" i="49"/>
  <c r="M159" i="49"/>
  <c r="O159" i="49" s="1"/>
  <c r="I159" i="49"/>
  <c r="M155" i="49"/>
  <c r="O155" i="49" s="1"/>
  <c r="I155" i="49"/>
  <c r="O151" i="49"/>
  <c r="M151" i="49"/>
  <c r="I151" i="49"/>
  <c r="O147" i="49"/>
  <c r="M147" i="49"/>
  <c r="I147" i="49"/>
  <c r="M143" i="49"/>
  <c r="O143" i="49" s="1"/>
  <c r="I143" i="49"/>
  <c r="M139" i="49"/>
  <c r="O139" i="49" s="1"/>
  <c r="I139" i="49"/>
  <c r="O135" i="49"/>
  <c r="M135" i="49"/>
  <c r="I135" i="49"/>
  <c r="O131" i="49"/>
  <c r="M131" i="49"/>
  <c r="I131" i="49"/>
  <c r="M127" i="49"/>
  <c r="O127" i="49" s="1"/>
  <c r="I127" i="49"/>
  <c r="M123" i="49"/>
  <c r="O123" i="49" s="1"/>
  <c r="I123" i="49"/>
  <c r="O119" i="49"/>
  <c r="M119" i="49"/>
  <c r="I119" i="49"/>
  <c r="O115" i="49"/>
  <c r="M115" i="49"/>
  <c r="I115" i="49"/>
  <c r="M111" i="49"/>
  <c r="O111" i="49" s="1"/>
  <c r="I111" i="49"/>
  <c r="M107" i="49"/>
  <c r="O107" i="49" s="1"/>
  <c r="I107" i="49"/>
  <c r="O103" i="49"/>
  <c r="M103" i="49"/>
  <c r="I103" i="49"/>
  <c r="O99" i="49"/>
  <c r="M99" i="49"/>
  <c r="I99" i="49"/>
  <c r="M95" i="49"/>
  <c r="I95" i="49"/>
  <c r="M91" i="49"/>
  <c r="O91" i="49" s="1"/>
  <c r="I91" i="49"/>
  <c r="L90" i="49"/>
  <c r="K90" i="49"/>
  <c r="J90" i="49"/>
  <c r="O86" i="49"/>
  <c r="M86" i="49"/>
  <c r="I86" i="49"/>
  <c r="O82" i="49"/>
  <c r="M82" i="49"/>
  <c r="I82" i="49"/>
  <c r="M78" i="49"/>
  <c r="O78" i="49" s="1"/>
  <c r="I78" i="49"/>
  <c r="M74" i="49"/>
  <c r="O74" i="49" s="1"/>
  <c r="I74" i="49"/>
  <c r="O70" i="49"/>
  <c r="M70" i="49"/>
  <c r="I70" i="49"/>
  <c r="O66" i="49"/>
  <c r="M66" i="49"/>
  <c r="I66" i="49"/>
  <c r="M62" i="49"/>
  <c r="O62" i="49" s="1"/>
  <c r="I62" i="49"/>
  <c r="M58" i="49"/>
  <c r="O58" i="49" s="1"/>
  <c r="I58" i="49"/>
  <c r="O54" i="49"/>
  <c r="M54" i="49"/>
  <c r="I54" i="49"/>
  <c r="O50" i="49"/>
  <c r="M50" i="49"/>
  <c r="I50" i="49"/>
  <c r="M46" i="49"/>
  <c r="O46" i="49" s="1"/>
  <c r="I46" i="49"/>
  <c r="M42" i="49"/>
  <c r="O42" i="49" s="1"/>
  <c r="I42" i="49"/>
  <c r="O38" i="49"/>
  <c r="M38" i="49"/>
  <c r="I38" i="49"/>
  <c r="O34" i="49"/>
  <c r="M34" i="49"/>
  <c r="I34" i="49"/>
  <c r="M30" i="49"/>
  <c r="O30" i="49" s="1"/>
  <c r="I30" i="49"/>
  <c r="M26" i="49"/>
  <c r="O26" i="49" s="1"/>
  <c r="I26" i="49"/>
  <c r="O22" i="49"/>
  <c r="M22" i="49"/>
  <c r="I22" i="49"/>
  <c r="O18" i="49"/>
  <c r="M18" i="49"/>
  <c r="I18" i="49"/>
  <c r="M14" i="49"/>
  <c r="I14" i="49"/>
  <c r="M10" i="49"/>
  <c r="O10" i="49" s="1"/>
  <c r="I10" i="49"/>
  <c r="L9" i="49"/>
  <c r="K9" i="49"/>
  <c r="J9" i="49"/>
  <c r="J8" i="49" s="1"/>
  <c r="L8" i="49"/>
  <c r="T7" i="49"/>
  <c r="M509" i="48"/>
  <c r="O509" i="48" s="1"/>
  <c r="I509" i="48"/>
  <c r="O505" i="48"/>
  <c r="M505" i="48"/>
  <c r="I505" i="48"/>
  <c r="O501" i="48"/>
  <c r="M501" i="48"/>
  <c r="I501" i="48"/>
  <c r="O497" i="48"/>
  <c r="M497" i="48"/>
  <c r="I497" i="48"/>
  <c r="M493" i="48"/>
  <c r="I493" i="48"/>
  <c r="L492" i="48"/>
  <c r="K492" i="48"/>
  <c r="J492" i="48"/>
  <c r="M488" i="48"/>
  <c r="O488" i="48" s="1"/>
  <c r="I488" i="48"/>
  <c r="O484" i="48"/>
  <c r="M484" i="48"/>
  <c r="I484" i="48"/>
  <c r="M480" i="48"/>
  <c r="O480" i="48" s="1"/>
  <c r="I480" i="48"/>
  <c r="M476" i="48"/>
  <c r="I476" i="48"/>
  <c r="L475" i="48"/>
  <c r="K475" i="48"/>
  <c r="J475" i="48"/>
  <c r="M471" i="48"/>
  <c r="O471" i="48" s="1"/>
  <c r="I471" i="48"/>
  <c r="O467" i="48"/>
  <c r="M467" i="48"/>
  <c r="I467" i="48"/>
  <c r="M463" i="48"/>
  <c r="O463" i="48" s="1"/>
  <c r="I463" i="48"/>
  <c r="M459" i="48"/>
  <c r="O459" i="48" s="1"/>
  <c r="I459" i="48"/>
  <c r="M455" i="48"/>
  <c r="O455" i="48" s="1"/>
  <c r="I455" i="48"/>
  <c r="O451" i="48"/>
  <c r="M451" i="48"/>
  <c r="I451" i="48"/>
  <c r="O447" i="48"/>
  <c r="M447" i="48"/>
  <c r="I447" i="48"/>
  <c r="M443" i="48"/>
  <c r="O443" i="48" s="1"/>
  <c r="I443" i="48"/>
  <c r="M439" i="48"/>
  <c r="O439" i="48" s="1"/>
  <c r="I439" i="48"/>
  <c r="O435" i="48"/>
  <c r="M435" i="48"/>
  <c r="I435" i="48"/>
  <c r="M431" i="48"/>
  <c r="O431" i="48" s="1"/>
  <c r="I431" i="48"/>
  <c r="M427" i="48"/>
  <c r="O427" i="48" s="1"/>
  <c r="I427" i="48"/>
  <c r="M423" i="48"/>
  <c r="O423" i="48" s="1"/>
  <c r="I423" i="48"/>
  <c r="O419" i="48"/>
  <c r="M419" i="48"/>
  <c r="I419" i="48"/>
  <c r="O415" i="48"/>
  <c r="M415" i="48"/>
  <c r="I415" i="48"/>
  <c r="M411" i="48"/>
  <c r="O411" i="48" s="1"/>
  <c r="I411" i="48"/>
  <c r="M407" i="48"/>
  <c r="O407" i="48" s="1"/>
  <c r="I407" i="48"/>
  <c r="M403" i="48"/>
  <c r="O403" i="48" s="1"/>
  <c r="I403" i="48"/>
  <c r="M399" i="48"/>
  <c r="O399" i="48" s="1"/>
  <c r="I399" i="48"/>
  <c r="M395" i="48"/>
  <c r="O395" i="48" s="1"/>
  <c r="I395" i="48"/>
  <c r="O391" i="48"/>
  <c r="M391" i="48"/>
  <c r="I391" i="48"/>
  <c r="M387" i="48"/>
  <c r="O387" i="48" s="1"/>
  <c r="I387" i="48"/>
  <c r="M383" i="48"/>
  <c r="O383" i="48" s="1"/>
  <c r="I383" i="48"/>
  <c r="M379" i="48"/>
  <c r="O379" i="48" s="1"/>
  <c r="I379" i="48"/>
  <c r="O375" i="48"/>
  <c r="M375" i="48"/>
  <c r="I375" i="48"/>
  <c r="M371" i="48"/>
  <c r="O371" i="48" s="1"/>
  <c r="I371" i="48"/>
  <c r="M367" i="48"/>
  <c r="O367" i="48" s="1"/>
  <c r="I367" i="48"/>
  <c r="M363" i="48"/>
  <c r="O363" i="48" s="1"/>
  <c r="I363" i="48"/>
  <c r="M362" i="48"/>
  <c r="L362" i="48"/>
  <c r="K362" i="48"/>
  <c r="J362" i="48"/>
  <c r="O358" i="48"/>
  <c r="M358" i="48"/>
  <c r="I358" i="48"/>
  <c r="M354" i="48"/>
  <c r="O354" i="48" s="1"/>
  <c r="I354" i="48"/>
  <c r="M350" i="48"/>
  <c r="O350" i="48" s="1"/>
  <c r="I350" i="48"/>
  <c r="M346" i="48"/>
  <c r="O346" i="48" s="1"/>
  <c r="I346" i="48"/>
  <c r="O342" i="48"/>
  <c r="M342" i="48"/>
  <c r="I342" i="48"/>
  <c r="M338" i="48"/>
  <c r="O338" i="48" s="1"/>
  <c r="I338" i="48"/>
  <c r="M334" i="48"/>
  <c r="O334" i="48" s="1"/>
  <c r="I334" i="48"/>
  <c r="M330" i="48"/>
  <c r="O330" i="48" s="1"/>
  <c r="I330" i="48"/>
  <c r="O326" i="48"/>
  <c r="M326" i="48"/>
  <c r="I326" i="48"/>
  <c r="M322" i="48"/>
  <c r="M321" i="48" s="1"/>
  <c r="I322" i="48"/>
  <c r="L321" i="48"/>
  <c r="K321" i="48"/>
  <c r="J321" i="48"/>
  <c r="M317" i="48"/>
  <c r="O317" i="48" s="1"/>
  <c r="I317" i="48"/>
  <c r="M313" i="48"/>
  <c r="O313" i="48" s="1"/>
  <c r="I313" i="48"/>
  <c r="M312" i="48"/>
  <c r="L312" i="48"/>
  <c r="K312" i="48"/>
  <c r="J312" i="48"/>
  <c r="O308" i="48"/>
  <c r="M308" i="48"/>
  <c r="I308" i="48"/>
  <c r="M304" i="48"/>
  <c r="O304" i="48" s="1"/>
  <c r="I304" i="48"/>
  <c r="M300" i="48"/>
  <c r="O300" i="48" s="1"/>
  <c r="I300" i="48"/>
  <c r="M296" i="48"/>
  <c r="O296" i="48" s="1"/>
  <c r="I296" i="48"/>
  <c r="O292" i="48"/>
  <c r="M292" i="48"/>
  <c r="I292" i="48"/>
  <c r="M288" i="48"/>
  <c r="O288" i="48" s="1"/>
  <c r="I288" i="48"/>
  <c r="M284" i="48"/>
  <c r="O284" i="48" s="1"/>
  <c r="I284" i="48"/>
  <c r="M280" i="48"/>
  <c r="O280" i="48" s="1"/>
  <c r="I280" i="48"/>
  <c r="O276" i="48"/>
  <c r="M276" i="48"/>
  <c r="I276" i="48"/>
  <c r="M272" i="48"/>
  <c r="O272" i="48" s="1"/>
  <c r="I272" i="48"/>
  <c r="M268" i="48"/>
  <c r="O268" i="48" s="1"/>
  <c r="I268" i="48"/>
  <c r="M264" i="48"/>
  <c r="O264" i="48" s="1"/>
  <c r="I264" i="48"/>
  <c r="O260" i="48"/>
  <c r="M260" i="48"/>
  <c r="I260" i="48"/>
  <c r="M256" i="48"/>
  <c r="O256" i="48" s="1"/>
  <c r="I256" i="48"/>
  <c r="M252" i="48"/>
  <c r="O252" i="48" s="1"/>
  <c r="I252" i="48"/>
  <c r="M248" i="48"/>
  <c r="O248" i="48" s="1"/>
  <c r="I248" i="48"/>
  <c r="O244" i="48"/>
  <c r="M244" i="48"/>
  <c r="I244" i="48"/>
  <c r="M240" i="48"/>
  <c r="O240" i="48" s="1"/>
  <c r="I240" i="48"/>
  <c r="M236" i="48"/>
  <c r="O236" i="48" s="1"/>
  <c r="I236" i="48"/>
  <c r="M232" i="48"/>
  <c r="O232" i="48" s="1"/>
  <c r="I232" i="48"/>
  <c r="O228" i="48"/>
  <c r="M228" i="48"/>
  <c r="I228" i="48"/>
  <c r="M224" i="48"/>
  <c r="O224" i="48" s="1"/>
  <c r="I224" i="48"/>
  <c r="M220" i="48"/>
  <c r="O220" i="48" s="1"/>
  <c r="I220" i="48"/>
  <c r="M216" i="48"/>
  <c r="O216" i="48" s="1"/>
  <c r="I216" i="48"/>
  <c r="O212" i="48"/>
  <c r="M212" i="48"/>
  <c r="I212" i="48"/>
  <c r="M208" i="48"/>
  <c r="O208" i="48" s="1"/>
  <c r="I208" i="48"/>
  <c r="M204" i="48"/>
  <c r="O204" i="48" s="1"/>
  <c r="I204" i="48"/>
  <c r="M200" i="48"/>
  <c r="O200" i="48" s="1"/>
  <c r="I200" i="48"/>
  <c r="O196" i="48"/>
  <c r="M196" i="48"/>
  <c r="I196" i="48"/>
  <c r="M192" i="48"/>
  <c r="O192" i="48" s="1"/>
  <c r="I192" i="48"/>
  <c r="M188" i="48"/>
  <c r="O188" i="48" s="1"/>
  <c r="I188" i="48"/>
  <c r="M184" i="48"/>
  <c r="O184" i="48" s="1"/>
  <c r="I184" i="48"/>
  <c r="O180" i="48"/>
  <c r="M180" i="48"/>
  <c r="I180" i="48"/>
  <c r="M176" i="48"/>
  <c r="O176" i="48" s="1"/>
  <c r="I176" i="48"/>
  <c r="M172" i="48"/>
  <c r="O172" i="48" s="1"/>
  <c r="I172" i="48"/>
  <c r="M168" i="48"/>
  <c r="O168" i="48" s="1"/>
  <c r="I168" i="48"/>
  <c r="O164" i="48"/>
  <c r="M164" i="48"/>
  <c r="I164" i="48"/>
  <c r="M160" i="48"/>
  <c r="O160" i="48" s="1"/>
  <c r="I160" i="48"/>
  <c r="M156" i="48"/>
  <c r="O156" i="48" s="1"/>
  <c r="I156" i="48"/>
  <c r="M152" i="48"/>
  <c r="O152" i="48" s="1"/>
  <c r="I152" i="48"/>
  <c r="O148" i="48"/>
  <c r="M148" i="48"/>
  <c r="I148" i="48"/>
  <c r="M144" i="48"/>
  <c r="O144" i="48" s="1"/>
  <c r="I144" i="48"/>
  <c r="M140" i="48"/>
  <c r="O140" i="48" s="1"/>
  <c r="I140" i="48"/>
  <c r="M136" i="48"/>
  <c r="O136" i="48" s="1"/>
  <c r="I136" i="48"/>
  <c r="O132" i="48"/>
  <c r="M132" i="48"/>
  <c r="I132" i="48"/>
  <c r="M128" i="48"/>
  <c r="O128" i="48" s="1"/>
  <c r="I128" i="48"/>
  <c r="M124" i="48"/>
  <c r="O124" i="48" s="1"/>
  <c r="I124" i="48"/>
  <c r="M120" i="48"/>
  <c r="O120" i="48" s="1"/>
  <c r="I120" i="48"/>
  <c r="O116" i="48"/>
  <c r="M116" i="48"/>
  <c r="I116" i="48"/>
  <c r="M112" i="48"/>
  <c r="O112" i="48" s="1"/>
  <c r="I112" i="48"/>
  <c r="M108" i="48"/>
  <c r="O108" i="48" s="1"/>
  <c r="I108" i="48"/>
  <c r="M104" i="48"/>
  <c r="O104" i="48" s="1"/>
  <c r="I104" i="48"/>
  <c r="O100" i="48"/>
  <c r="M100" i="48"/>
  <c r="I100" i="48"/>
  <c r="M96" i="48"/>
  <c r="M95" i="48" s="1"/>
  <c r="I96" i="48"/>
  <c r="L95" i="48"/>
  <c r="L8" i="48" s="1"/>
  <c r="T7" i="48" s="1"/>
  <c r="K95" i="48"/>
  <c r="J95" i="48"/>
  <c r="M91" i="48"/>
  <c r="O91" i="48" s="1"/>
  <c r="I91" i="48"/>
  <c r="M87" i="48"/>
  <c r="O87" i="48" s="1"/>
  <c r="I87" i="48"/>
  <c r="O83" i="48"/>
  <c r="M83" i="48"/>
  <c r="I83" i="48"/>
  <c r="M79" i="48"/>
  <c r="O79" i="48" s="1"/>
  <c r="I79" i="48"/>
  <c r="M75" i="48"/>
  <c r="O75" i="48" s="1"/>
  <c r="I75" i="48"/>
  <c r="M71" i="48"/>
  <c r="O71" i="48" s="1"/>
  <c r="I71" i="48"/>
  <c r="O67" i="48"/>
  <c r="M67" i="48"/>
  <c r="I67" i="48"/>
  <c r="M63" i="48"/>
  <c r="O63" i="48" s="1"/>
  <c r="I63" i="48"/>
  <c r="M59" i="48"/>
  <c r="O59" i="48" s="1"/>
  <c r="I59" i="48"/>
  <c r="M55" i="48"/>
  <c r="O55" i="48" s="1"/>
  <c r="I55" i="48"/>
  <c r="M54" i="48"/>
  <c r="L54" i="48"/>
  <c r="K54" i="48"/>
  <c r="J54" i="48"/>
  <c r="O50" i="48"/>
  <c r="M50" i="48"/>
  <c r="I50" i="48"/>
  <c r="M46" i="48"/>
  <c r="O46" i="48" s="1"/>
  <c r="I46" i="48"/>
  <c r="M42" i="48"/>
  <c r="O42" i="48" s="1"/>
  <c r="I42" i="48"/>
  <c r="M38" i="48"/>
  <c r="O38" i="48" s="1"/>
  <c r="I38" i="48"/>
  <c r="O34" i="48"/>
  <c r="M34" i="48"/>
  <c r="I34" i="48"/>
  <c r="M30" i="48"/>
  <c r="O30" i="48" s="1"/>
  <c r="I30" i="48"/>
  <c r="M26" i="48"/>
  <c r="O26" i="48" s="1"/>
  <c r="I26" i="48"/>
  <c r="M22" i="48"/>
  <c r="O22" i="48" s="1"/>
  <c r="I22" i="48"/>
  <c r="O18" i="48"/>
  <c r="M18" i="48"/>
  <c r="I18" i="48"/>
  <c r="M14" i="48"/>
  <c r="O14" i="48" s="1"/>
  <c r="I14" i="48"/>
  <c r="M10" i="48"/>
  <c r="O10" i="48" s="1"/>
  <c r="I10" i="48"/>
  <c r="L9" i="48"/>
  <c r="K9" i="48"/>
  <c r="J9" i="48"/>
  <c r="K8" i="48"/>
  <c r="J8" i="48"/>
  <c r="M395" i="47"/>
  <c r="O395" i="47" s="1"/>
  <c r="I395" i="47"/>
  <c r="M391" i="47"/>
  <c r="O391" i="47" s="1"/>
  <c r="I391" i="47"/>
  <c r="L390" i="47"/>
  <c r="K390" i="47"/>
  <c r="J390" i="47"/>
  <c r="M386" i="47"/>
  <c r="O386" i="47" s="1"/>
  <c r="I386" i="47"/>
  <c r="O382" i="47"/>
  <c r="M382" i="47"/>
  <c r="I382" i="47"/>
  <c r="M378" i="47"/>
  <c r="O378" i="47" s="1"/>
  <c r="I378" i="47"/>
  <c r="M374" i="47"/>
  <c r="O374" i="47" s="1"/>
  <c r="I374" i="47"/>
  <c r="L373" i="47"/>
  <c r="K373" i="47"/>
  <c r="J373" i="47"/>
  <c r="M369" i="47"/>
  <c r="O369" i="47" s="1"/>
  <c r="I369" i="47"/>
  <c r="M368" i="47"/>
  <c r="L368" i="47"/>
  <c r="K368" i="47"/>
  <c r="J368" i="47"/>
  <c r="O364" i="47"/>
  <c r="M364" i="47"/>
  <c r="I364" i="47"/>
  <c r="M360" i="47"/>
  <c r="O360" i="47" s="1"/>
  <c r="I360" i="47"/>
  <c r="M356" i="47"/>
  <c r="O356" i="47" s="1"/>
  <c r="I356" i="47"/>
  <c r="M352" i="47"/>
  <c r="O352" i="47" s="1"/>
  <c r="I352" i="47"/>
  <c r="O348" i="47"/>
  <c r="M348" i="47"/>
  <c r="I348" i="47"/>
  <c r="M344" i="47"/>
  <c r="O344" i="47" s="1"/>
  <c r="I344" i="47"/>
  <c r="M340" i="47"/>
  <c r="O340" i="47" s="1"/>
  <c r="I340" i="47"/>
  <c r="M336" i="47"/>
  <c r="O336" i="47" s="1"/>
  <c r="I336" i="47"/>
  <c r="O332" i="47"/>
  <c r="M332" i="47"/>
  <c r="I332" i="47"/>
  <c r="M328" i="47"/>
  <c r="O328" i="47" s="1"/>
  <c r="I328" i="47"/>
  <c r="M324" i="47"/>
  <c r="O324" i="47" s="1"/>
  <c r="I324" i="47"/>
  <c r="L323" i="47"/>
  <c r="K323" i="47"/>
  <c r="J323" i="47"/>
  <c r="M319" i="47"/>
  <c r="O319" i="47" s="1"/>
  <c r="I319" i="47"/>
  <c r="M318" i="47"/>
  <c r="L318" i="47"/>
  <c r="K318" i="47"/>
  <c r="J318" i="47"/>
  <c r="O314" i="47"/>
  <c r="M314" i="47"/>
  <c r="I314" i="47"/>
  <c r="M310" i="47"/>
  <c r="O310" i="47" s="1"/>
  <c r="I310" i="47"/>
  <c r="M306" i="47"/>
  <c r="O306" i="47" s="1"/>
  <c r="I306" i="47"/>
  <c r="M302" i="47"/>
  <c r="O302" i="47" s="1"/>
  <c r="I302" i="47"/>
  <c r="M301" i="47"/>
  <c r="L301" i="47"/>
  <c r="K301" i="47"/>
  <c r="J301" i="47"/>
  <c r="O297" i="47"/>
  <c r="M297" i="47"/>
  <c r="I297" i="47"/>
  <c r="M293" i="47"/>
  <c r="O293" i="47" s="1"/>
  <c r="I293" i="47"/>
  <c r="M289" i="47"/>
  <c r="O289" i="47" s="1"/>
  <c r="I289" i="47"/>
  <c r="M285" i="47"/>
  <c r="O285" i="47" s="1"/>
  <c r="I285" i="47"/>
  <c r="O281" i="47"/>
  <c r="M281" i="47"/>
  <c r="I281" i="47"/>
  <c r="M277" i="47"/>
  <c r="O277" i="47" s="1"/>
  <c r="I277" i="47"/>
  <c r="M273" i="47"/>
  <c r="O273" i="47" s="1"/>
  <c r="I273" i="47"/>
  <c r="M269" i="47"/>
  <c r="O269" i="47" s="1"/>
  <c r="I269" i="47"/>
  <c r="M268" i="47"/>
  <c r="L268" i="47"/>
  <c r="K268" i="47"/>
  <c r="J268" i="47"/>
  <c r="O264" i="47"/>
  <c r="M264" i="47"/>
  <c r="I264" i="47"/>
  <c r="M260" i="47"/>
  <c r="O260" i="47" s="1"/>
  <c r="I260" i="47"/>
  <c r="M256" i="47"/>
  <c r="O256" i="47" s="1"/>
  <c r="I256" i="47"/>
  <c r="M252" i="47"/>
  <c r="O252" i="47" s="1"/>
  <c r="I252" i="47"/>
  <c r="O248" i="47"/>
  <c r="M248" i="47"/>
  <c r="I248" i="47"/>
  <c r="M244" i="47"/>
  <c r="O244" i="47" s="1"/>
  <c r="I244" i="47"/>
  <c r="M240" i="47"/>
  <c r="O240" i="47" s="1"/>
  <c r="I240" i="47"/>
  <c r="M236" i="47"/>
  <c r="O236" i="47" s="1"/>
  <c r="I236" i="47"/>
  <c r="O232" i="47"/>
  <c r="M232" i="47"/>
  <c r="I232" i="47"/>
  <c r="M228" i="47"/>
  <c r="M227" i="47" s="1"/>
  <c r="I228" i="47"/>
  <c r="L227" i="47"/>
  <c r="K227" i="47"/>
  <c r="J227" i="47"/>
  <c r="M223" i="47"/>
  <c r="O223" i="47" s="1"/>
  <c r="I223" i="47"/>
  <c r="M219" i="47"/>
  <c r="O219" i="47" s="1"/>
  <c r="I219" i="47"/>
  <c r="O215" i="47"/>
  <c r="M215" i="47"/>
  <c r="I215" i="47"/>
  <c r="M211" i="47"/>
  <c r="O211" i="47" s="1"/>
  <c r="I211" i="47"/>
  <c r="M207" i="47"/>
  <c r="O207" i="47" s="1"/>
  <c r="I207" i="47"/>
  <c r="M203" i="47"/>
  <c r="O203" i="47" s="1"/>
  <c r="I203" i="47"/>
  <c r="O199" i="47"/>
  <c r="M199" i="47"/>
  <c r="I199" i="47"/>
  <c r="M195" i="47"/>
  <c r="O195" i="47" s="1"/>
  <c r="I195" i="47"/>
  <c r="M191" i="47"/>
  <c r="O191" i="47" s="1"/>
  <c r="I191" i="47"/>
  <c r="M187" i="47"/>
  <c r="O187" i="47" s="1"/>
  <c r="I187" i="47"/>
  <c r="O183" i="47"/>
  <c r="M183" i="47"/>
  <c r="I183" i="47"/>
  <c r="M179" i="47"/>
  <c r="O179" i="47" s="1"/>
  <c r="I179" i="47"/>
  <c r="M175" i="47"/>
  <c r="O175" i="47" s="1"/>
  <c r="I175" i="47"/>
  <c r="M171" i="47"/>
  <c r="O171" i="47" s="1"/>
  <c r="I171" i="47"/>
  <c r="M170" i="47"/>
  <c r="L170" i="47"/>
  <c r="K170" i="47"/>
  <c r="J170" i="47"/>
  <c r="O166" i="47"/>
  <c r="M166" i="47"/>
  <c r="I166" i="47"/>
  <c r="M162" i="47"/>
  <c r="O162" i="47" s="1"/>
  <c r="I162" i="47"/>
  <c r="M158" i="47"/>
  <c r="O158" i="47" s="1"/>
  <c r="I158" i="47"/>
  <c r="M154" i="47"/>
  <c r="O154" i="47" s="1"/>
  <c r="I154" i="47"/>
  <c r="O150" i="47"/>
  <c r="M150" i="47"/>
  <c r="I150" i="47"/>
  <c r="M146" i="47"/>
  <c r="O146" i="47" s="1"/>
  <c r="I146" i="47"/>
  <c r="M142" i="47"/>
  <c r="O142" i="47" s="1"/>
  <c r="I142" i="47"/>
  <c r="M138" i="47"/>
  <c r="O138" i="47" s="1"/>
  <c r="I138" i="47"/>
  <c r="O134" i="47"/>
  <c r="M134" i="47"/>
  <c r="I134" i="47"/>
  <c r="M130" i="47"/>
  <c r="O130" i="47" s="1"/>
  <c r="I130" i="47"/>
  <c r="M126" i="47"/>
  <c r="O126" i="47" s="1"/>
  <c r="I126" i="47"/>
  <c r="M122" i="47"/>
  <c r="O122" i="47" s="1"/>
  <c r="I122" i="47"/>
  <c r="O118" i="47"/>
  <c r="M118" i="47"/>
  <c r="I118" i="47"/>
  <c r="M114" i="47"/>
  <c r="M113" i="47" s="1"/>
  <c r="I114" i="47"/>
  <c r="L113" i="47"/>
  <c r="K113" i="47"/>
  <c r="J113" i="47"/>
  <c r="M109" i="47"/>
  <c r="O109" i="47" s="1"/>
  <c r="I109" i="47"/>
  <c r="M105" i="47"/>
  <c r="O105" i="47" s="1"/>
  <c r="I105" i="47"/>
  <c r="O101" i="47"/>
  <c r="M101" i="47"/>
  <c r="I101" i="47"/>
  <c r="M97" i="47"/>
  <c r="O97" i="47" s="1"/>
  <c r="I97" i="47"/>
  <c r="M93" i="47"/>
  <c r="O93" i="47" s="1"/>
  <c r="I93" i="47"/>
  <c r="M89" i="47"/>
  <c r="O89" i="47" s="1"/>
  <c r="I89" i="47"/>
  <c r="O85" i="47"/>
  <c r="M85" i="47"/>
  <c r="I85" i="47"/>
  <c r="M81" i="47"/>
  <c r="M80" i="47" s="1"/>
  <c r="I81" i="47"/>
  <c r="L80" i="47"/>
  <c r="K80" i="47"/>
  <c r="J80" i="47"/>
  <c r="M76" i="47"/>
  <c r="O76" i="47" s="1"/>
  <c r="I76" i="47"/>
  <c r="M72" i="47"/>
  <c r="O72" i="47" s="1"/>
  <c r="I72" i="47"/>
  <c r="O68" i="47"/>
  <c r="M68" i="47"/>
  <c r="I68" i="47"/>
  <c r="M64" i="47"/>
  <c r="O64" i="47" s="1"/>
  <c r="I64" i="47"/>
  <c r="M60" i="47"/>
  <c r="O60" i="47" s="1"/>
  <c r="I60" i="47"/>
  <c r="M56" i="47"/>
  <c r="O56" i="47" s="1"/>
  <c r="I56" i="47"/>
  <c r="O52" i="47"/>
  <c r="M52" i="47"/>
  <c r="I52" i="47"/>
  <c r="M48" i="47"/>
  <c r="O48" i="47" s="1"/>
  <c r="I48" i="47"/>
  <c r="M44" i="47"/>
  <c r="O44" i="47" s="1"/>
  <c r="I44" i="47"/>
  <c r="L43" i="47"/>
  <c r="K43" i="47"/>
  <c r="J43" i="47"/>
  <c r="M39" i="47"/>
  <c r="O39" i="47" s="1"/>
  <c r="I39" i="47"/>
  <c r="O35" i="47"/>
  <c r="M35" i="47"/>
  <c r="I35" i="47"/>
  <c r="M31" i="47"/>
  <c r="M30" i="47" s="1"/>
  <c r="I31" i="47"/>
  <c r="L30" i="47"/>
  <c r="L8" i="47" s="1"/>
  <c r="T7" i="47" s="1"/>
  <c r="K30" i="47"/>
  <c r="K8" i="47" s="1"/>
  <c r="J30" i="47"/>
  <c r="M26" i="47"/>
  <c r="O26" i="47" s="1"/>
  <c r="I26" i="47"/>
  <c r="M22" i="47"/>
  <c r="O22" i="47" s="1"/>
  <c r="I22" i="47"/>
  <c r="O18" i="47"/>
  <c r="M18" i="47"/>
  <c r="I18" i="47"/>
  <c r="M14" i="47"/>
  <c r="O14" i="47" s="1"/>
  <c r="I14" i="47"/>
  <c r="M10" i="47"/>
  <c r="O10" i="47" s="1"/>
  <c r="I10" i="47"/>
  <c r="L9" i="47"/>
  <c r="K9" i="47"/>
  <c r="J9" i="47"/>
  <c r="J8" i="47"/>
  <c r="M161" i="46"/>
  <c r="O161" i="46" s="1"/>
  <c r="I161" i="46"/>
  <c r="M157" i="46"/>
  <c r="O157" i="46" s="1"/>
  <c r="I157" i="46"/>
  <c r="L156" i="46"/>
  <c r="K156" i="46"/>
  <c r="J156" i="46"/>
  <c r="M152" i="46"/>
  <c r="O152" i="46" s="1"/>
  <c r="I152" i="46"/>
  <c r="O148" i="46"/>
  <c r="M148" i="46"/>
  <c r="I148" i="46"/>
  <c r="M144" i="46"/>
  <c r="O144" i="46" s="1"/>
  <c r="I144" i="46"/>
  <c r="M140" i="46"/>
  <c r="O140" i="46" s="1"/>
  <c r="I140" i="46"/>
  <c r="M136" i="46"/>
  <c r="O136" i="46" s="1"/>
  <c r="I136" i="46"/>
  <c r="O132" i="46"/>
  <c r="M132" i="46"/>
  <c r="I132" i="46"/>
  <c r="M128" i="46"/>
  <c r="O128" i="46" s="1"/>
  <c r="I128" i="46"/>
  <c r="M124" i="46"/>
  <c r="O124" i="46" s="1"/>
  <c r="I124" i="46"/>
  <c r="O120" i="46"/>
  <c r="M120" i="46"/>
  <c r="I120" i="46"/>
  <c r="O116" i="46"/>
  <c r="M116" i="46"/>
  <c r="I116" i="46"/>
  <c r="M112" i="46"/>
  <c r="O112" i="46" s="1"/>
  <c r="I112" i="46"/>
  <c r="M108" i="46"/>
  <c r="O108" i="46" s="1"/>
  <c r="I108" i="46"/>
  <c r="M104" i="46"/>
  <c r="O104" i="46" s="1"/>
  <c r="I104" i="46"/>
  <c r="O100" i="46"/>
  <c r="M100" i="46"/>
  <c r="I100" i="46"/>
  <c r="M96" i="46"/>
  <c r="O96" i="46" s="1"/>
  <c r="I96" i="46"/>
  <c r="M92" i="46"/>
  <c r="O92" i="46" s="1"/>
  <c r="I92" i="46"/>
  <c r="M88" i="46"/>
  <c r="O88" i="46" s="1"/>
  <c r="I88" i="46"/>
  <c r="M87" i="46"/>
  <c r="L87" i="46"/>
  <c r="K87" i="46"/>
  <c r="J87" i="46"/>
  <c r="O83" i="46"/>
  <c r="M83" i="46"/>
  <c r="I83" i="46"/>
  <c r="M79" i="46"/>
  <c r="O79" i="46" s="1"/>
  <c r="I79" i="46"/>
  <c r="M75" i="46"/>
  <c r="O75" i="46" s="1"/>
  <c r="I75" i="46"/>
  <c r="O71" i="46"/>
  <c r="M71" i="46"/>
  <c r="I71" i="46"/>
  <c r="O67" i="46"/>
  <c r="M67" i="46"/>
  <c r="I67" i="46"/>
  <c r="M63" i="46"/>
  <c r="O63" i="46" s="1"/>
  <c r="I63" i="46"/>
  <c r="M59" i="46"/>
  <c r="O59" i="46" s="1"/>
  <c r="I59" i="46"/>
  <c r="O55" i="46"/>
  <c r="M55" i="46"/>
  <c r="I55" i="46"/>
  <c r="O51" i="46"/>
  <c r="M51" i="46"/>
  <c r="I51" i="46"/>
  <c r="L50" i="46"/>
  <c r="K50" i="46"/>
  <c r="J50" i="46"/>
  <c r="M46" i="46"/>
  <c r="O46" i="46" s="1"/>
  <c r="I46" i="46"/>
  <c r="M42" i="46"/>
  <c r="O42" i="46" s="1"/>
  <c r="I42" i="46"/>
  <c r="L41" i="46"/>
  <c r="K41" i="46"/>
  <c r="J41" i="46"/>
  <c r="J8" i="46" s="1"/>
  <c r="O37" i="46"/>
  <c r="M37" i="46"/>
  <c r="I37" i="46"/>
  <c r="O33" i="46"/>
  <c r="M33" i="46"/>
  <c r="I33" i="46"/>
  <c r="M32" i="46"/>
  <c r="L32" i="46"/>
  <c r="K32" i="46"/>
  <c r="J32" i="46"/>
  <c r="M28" i="46"/>
  <c r="M27" i="46" s="1"/>
  <c r="I28" i="46"/>
  <c r="L27" i="46"/>
  <c r="K27" i="46"/>
  <c r="J27" i="46"/>
  <c r="M23" i="46"/>
  <c r="O23" i="46" s="1"/>
  <c r="I23" i="46"/>
  <c r="M19" i="46"/>
  <c r="O19" i="46" s="1"/>
  <c r="I19" i="46"/>
  <c r="O15" i="46"/>
  <c r="M15" i="46"/>
  <c r="I15" i="46"/>
  <c r="M14" i="46"/>
  <c r="L14" i="46"/>
  <c r="L8" i="46" s="1"/>
  <c r="T7" i="46" s="1"/>
  <c r="K14" i="46"/>
  <c r="J14" i="46"/>
  <c r="M10" i="46"/>
  <c r="M9" i="46" s="1"/>
  <c r="I10" i="46"/>
  <c r="L9" i="46"/>
  <c r="K9" i="46"/>
  <c r="J9" i="46"/>
  <c r="K8" i="46"/>
  <c r="O26" i="45"/>
  <c r="M26" i="45"/>
  <c r="I26" i="45"/>
  <c r="M22" i="45"/>
  <c r="O22" i="45" s="1"/>
  <c r="I22" i="45"/>
  <c r="M18" i="45"/>
  <c r="O18" i="45" s="1"/>
  <c r="I18" i="45"/>
  <c r="M14" i="45"/>
  <c r="O14" i="45" s="1"/>
  <c r="I14" i="45"/>
  <c r="O10" i="45"/>
  <c r="M10" i="45"/>
  <c r="I10" i="45"/>
  <c r="L9" i="45"/>
  <c r="K9" i="45"/>
  <c r="J9" i="45"/>
  <c r="L8" i="45"/>
  <c r="T7" i="45" s="1"/>
  <c r="K8" i="45"/>
  <c r="J8" i="45"/>
  <c r="M188" i="44"/>
  <c r="O188" i="44" s="1"/>
  <c r="I188" i="44"/>
  <c r="O184" i="44"/>
  <c r="M184" i="44"/>
  <c r="I184" i="44"/>
  <c r="M180" i="44"/>
  <c r="M179" i="44" s="1"/>
  <c r="I180" i="44"/>
  <c r="L179" i="44"/>
  <c r="K179" i="44"/>
  <c r="J179" i="44"/>
  <c r="M175" i="44"/>
  <c r="O175" i="44" s="1"/>
  <c r="I175" i="44"/>
  <c r="M171" i="44"/>
  <c r="O171" i="44" s="1"/>
  <c r="I171" i="44"/>
  <c r="O167" i="44"/>
  <c r="M167" i="44"/>
  <c r="I167" i="44"/>
  <c r="M163" i="44"/>
  <c r="O163" i="44" s="1"/>
  <c r="I163" i="44"/>
  <c r="M159" i="44"/>
  <c r="O159" i="44" s="1"/>
  <c r="I159" i="44"/>
  <c r="M155" i="44"/>
  <c r="O155" i="44" s="1"/>
  <c r="I155" i="44"/>
  <c r="O151" i="44"/>
  <c r="M151" i="44"/>
  <c r="I151" i="44"/>
  <c r="M147" i="44"/>
  <c r="O147" i="44" s="1"/>
  <c r="I147" i="44"/>
  <c r="M143" i="44"/>
  <c r="O143" i="44" s="1"/>
  <c r="I143" i="44"/>
  <c r="M139" i="44"/>
  <c r="O139" i="44" s="1"/>
  <c r="I139" i="44"/>
  <c r="O135" i="44"/>
  <c r="M135" i="44"/>
  <c r="I135" i="44"/>
  <c r="M131" i="44"/>
  <c r="O131" i="44" s="1"/>
  <c r="I131" i="44"/>
  <c r="M127" i="44"/>
  <c r="O127" i="44" s="1"/>
  <c r="I127" i="44"/>
  <c r="L126" i="44"/>
  <c r="K126" i="44"/>
  <c r="J126" i="44"/>
  <c r="M122" i="44"/>
  <c r="O122" i="44" s="1"/>
  <c r="I122" i="44"/>
  <c r="O118" i="44"/>
  <c r="M118" i="44"/>
  <c r="I118" i="44"/>
  <c r="M114" i="44"/>
  <c r="O114" i="44" s="1"/>
  <c r="I114" i="44"/>
  <c r="M110" i="44"/>
  <c r="O110" i="44" s="1"/>
  <c r="I110" i="44"/>
  <c r="M106" i="44"/>
  <c r="O106" i="44" s="1"/>
  <c r="I106" i="44"/>
  <c r="O102" i="44"/>
  <c r="M102" i="44"/>
  <c r="I102" i="44"/>
  <c r="M98" i="44"/>
  <c r="O98" i="44" s="1"/>
  <c r="I98" i="44"/>
  <c r="M94" i="44"/>
  <c r="O94" i="44" s="1"/>
  <c r="I94" i="44"/>
  <c r="M90" i="44"/>
  <c r="O90" i="44" s="1"/>
  <c r="I90" i="44"/>
  <c r="O86" i="44"/>
  <c r="M86" i="44"/>
  <c r="I86" i="44"/>
  <c r="M82" i="44"/>
  <c r="M81" i="44" s="1"/>
  <c r="I82" i="44"/>
  <c r="L81" i="44"/>
  <c r="K81" i="44"/>
  <c r="J81" i="44"/>
  <c r="M77" i="44"/>
  <c r="O77" i="44" s="1"/>
  <c r="I77" i="44"/>
  <c r="L76" i="44"/>
  <c r="K76" i="44"/>
  <c r="J76" i="44"/>
  <c r="M72" i="44"/>
  <c r="O72" i="44" s="1"/>
  <c r="I72" i="44"/>
  <c r="O68" i="44"/>
  <c r="M68" i="44"/>
  <c r="I68" i="44"/>
  <c r="M67" i="44"/>
  <c r="L67" i="44"/>
  <c r="L8" i="44" s="1"/>
  <c r="T7" i="44" s="1"/>
  <c r="K67" i="44"/>
  <c r="J67" i="44"/>
  <c r="M63" i="44"/>
  <c r="O63" i="44" s="1"/>
  <c r="I63" i="44"/>
  <c r="M59" i="44"/>
  <c r="O59" i="44" s="1"/>
  <c r="I59" i="44"/>
  <c r="M55" i="44"/>
  <c r="O55" i="44" s="1"/>
  <c r="I55" i="44"/>
  <c r="O51" i="44"/>
  <c r="M51" i="44"/>
  <c r="I51" i="44"/>
  <c r="M47" i="44"/>
  <c r="O47" i="44" s="1"/>
  <c r="I47" i="44"/>
  <c r="M43" i="44"/>
  <c r="O43" i="44" s="1"/>
  <c r="I43" i="44"/>
  <c r="M39" i="44"/>
  <c r="O39" i="44" s="1"/>
  <c r="I39" i="44"/>
  <c r="O35" i="44"/>
  <c r="M35" i="44"/>
  <c r="I35" i="44"/>
  <c r="M31" i="44"/>
  <c r="O31" i="44" s="1"/>
  <c r="I31" i="44"/>
  <c r="M27" i="44"/>
  <c r="O27" i="44" s="1"/>
  <c r="I27" i="44"/>
  <c r="M23" i="44"/>
  <c r="O23" i="44" s="1"/>
  <c r="I23" i="44"/>
  <c r="M22" i="44"/>
  <c r="L22" i="44"/>
  <c r="K22" i="44"/>
  <c r="J22" i="44"/>
  <c r="O18" i="44"/>
  <c r="M18" i="44"/>
  <c r="I18" i="44"/>
  <c r="M14" i="44"/>
  <c r="O14" i="44" s="1"/>
  <c r="I14" i="44"/>
  <c r="M10" i="44"/>
  <c r="O10" i="44" s="1"/>
  <c r="I10" i="44"/>
  <c r="L9" i="44"/>
  <c r="K9" i="44"/>
  <c r="J9" i="44"/>
  <c r="J8" i="44" s="1"/>
  <c r="K8" i="44"/>
  <c r="M252" i="43"/>
  <c r="I252" i="43"/>
  <c r="M248" i="43"/>
  <c r="O248" i="43" s="1"/>
  <c r="I248" i="43"/>
  <c r="M244" i="43"/>
  <c r="O244" i="43" s="1"/>
  <c r="I244" i="43"/>
  <c r="O240" i="43"/>
  <c r="M240" i="43"/>
  <c r="I240" i="43"/>
  <c r="L239" i="43"/>
  <c r="L8" i="43" s="1"/>
  <c r="T7" i="43" s="1"/>
  <c r="K239" i="43"/>
  <c r="J239" i="43"/>
  <c r="M235" i="43"/>
  <c r="O235" i="43" s="1"/>
  <c r="I235" i="43"/>
  <c r="M231" i="43"/>
  <c r="O231" i="43" s="1"/>
  <c r="I231" i="43"/>
  <c r="M227" i="43"/>
  <c r="O227" i="43" s="1"/>
  <c r="I227" i="43"/>
  <c r="O223" i="43"/>
  <c r="M223" i="43"/>
  <c r="I223" i="43"/>
  <c r="M219" i="43"/>
  <c r="O219" i="43" s="1"/>
  <c r="I219" i="43"/>
  <c r="M215" i="43"/>
  <c r="O215" i="43" s="1"/>
  <c r="I215" i="43"/>
  <c r="M211" i="43"/>
  <c r="O211" i="43" s="1"/>
  <c r="I211" i="43"/>
  <c r="O207" i="43"/>
  <c r="M207" i="43"/>
  <c r="I207" i="43"/>
  <c r="M203" i="43"/>
  <c r="O203" i="43" s="1"/>
  <c r="I203" i="43"/>
  <c r="M199" i="43"/>
  <c r="O199" i="43" s="1"/>
  <c r="I199" i="43"/>
  <c r="M195" i="43"/>
  <c r="O195" i="43" s="1"/>
  <c r="I195" i="43"/>
  <c r="O191" i="43"/>
  <c r="M191" i="43"/>
  <c r="I191" i="43"/>
  <c r="M187" i="43"/>
  <c r="O187" i="43" s="1"/>
  <c r="I187" i="43"/>
  <c r="M183" i="43"/>
  <c r="O183" i="43" s="1"/>
  <c r="I183" i="43"/>
  <c r="O179" i="43"/>
  <c r="M179" i="43"/>
  <c r="I179" i="43"/>
  <c r="O175" i="43"/>
  <c r="M175" i="43"/>
  <c r="I175" i="43"/>
  <c r="L174" i="43"/>
  <c r="K174" i="43"/>
  <c r="J174" i="43"/>
  <c r="O170" i="43"/>
  <c r="M170" i="43"/>
  <c r="M169" i="43" s="1"/>
  <c r="I170" i="43"/>
  <c r="L169" i="43"/>
  <c r="K169" i="43"/>
  <c r="J169" i="43"/>
  <c r="M165" i="43"/>
  <c r="O165" i="43" s="1"/>
  <c r="I165" i="43"/>
  <c r="O161" i="43"/>
  <c r="M161" i="43"/>
  <c r="I161" i="43"/>
  <c r="O157" i="43"/>
  <c r="M157" i="43"/>
  <c r="I157" i="43"/>
  <c r="O153" i="43"/>
  <c r="M153" i="43"/>
  <c r="I153" i="43"/>
  <c r="M149" i="43"/>
  <c r="O149" i="43" s="1"/>
  <c r="I149" i="43"/>
  <c r="O145" i="43"/>
  <c r="M145" i="43"/>
  <c r="I145" i="43"/>
  <c r="O141" i="43"/>
  <c r="M141" i="43"/>
  <c r="I141" i="43"/>
  <c r="M137" i="43"/>
  <c r="O137" i="43" s="1"/>
  <c r="I137" i="43"/>
  <c r="M133" i="43"/>
  <c r="O133" i="43" s="1"/>
  <c r="I133" i="43"/>
  <c r="O129" i="43"/>
  <c r="M129" i="43"/>
  <c r="I129" i="43"/>
  <c r="O125" i="43"/>
  <c r="M125" i="43"/>
  <c r="I125" i="43"/>
  <c r="O121" i="43"/>
  <c r="M121" i="43"/>
  <c r="I121" i="43"/>
  <c r="M117" i="43"/>
  <c r="O117" i="43" s="1"/>
  <c r="I117" i="43"/>
  <c r="O113" i="43"/>
  <c r="M113" i="43"/>
  <c r="I113" i="43"/>
  <c r="O109" i="43"/>
  <c r="M109" i="43"/>
  <c r="I109" i="43"/>
  <c r="M105" i="43"/>
  <c r="O105" i="43" s="1"/>
  <c r="I105" i="43"/>
  <c r="M101" i="43"/>
  <c r="O101" i="43" s="1"/>
  <c r="I101" i="43"/>
  <c r="O97" i="43"/>
  <c r="M97" i="43"/>
  <c r="I97" i="43"/>
  <c r="O93" i="43"/>
  <c r="M93" i="43"/>
  <c r="I93" i="43"/>
  <c r="O89" i="43"/>
  <c r="M89" i="43"/>
  <c r="I89" i="43"/>
  <c r="L88" i="43"/>
  <c r="K88" i="43"/>
  <c r="J88" i="43"/>
  <c r="M84" i="43"/>
  <c r="I84" i="43"/>
  <c r="O80" i="43"/>
  <c r="M80" i="43"/>
  <c r="I80" i="43"/>
  <c r="L79" i="43"/>
  <c r="K79" i="43"/>
  <c r="J79" i="43"/>
  <c r="O75" i="43"/>
  <c r="M75" i="43"/>
  <c r="I75" i="43"/>
  <c r="O71" i="43"/>
  <c r="M71" i="43"/>
  <c r="I71" i="43"/>
  <c r="M67" i="43"/>
  <c r="O67" i="43" s="1"/>
  <c r="I67" i="43"/>
  <c r="O63" i="43"/>
  <c r="M63" i="43"/>
  <c r="I63" i="43"/>
  <c r="O59" i="43"/>
  <c r="M59" i="43"/>
  <c r="I59" i="43"/>
  <c r="M55" i="43"/>
  <c r="O55" i="43" s="1"/>
  <c r="I55" i="43"/>
  <c r="M51" i="43"/>
  <c r="O51" i="43" s="1"/>
  <c r="I51" i="43"/>
  <c r="O47" i="43"/>
  <c r="M47" i="43"/>
  <c r="I47" i="43"/>
  <c r="M43" i="43"/>
  <c r="O43" i="43" s="1"/>
  <c r="I43" i="43"/>
  <c r="O39" i="43"/>
  <c r="M39" i="43"/>
  <c r="I39" i="43"/>
  <c r="M35" i="43"/>
  <c r="O35" i="43" s="1"/>
  <c r="I35" i="43"/>
  <c r="O31" i="43"/>
  <c r="M31" i="43"/>
  <c r="I31" i="43"/>
  <c r="O27" i="43"/>
  <c r="M27" i="43"/>
  <c r="I27" i="43"/>
  <c r="M23" i="43"/>
  <c r="O23" i="43" s="1"/>
  <c r="I23" i="43"/>
  <c r="L22" i="43"/>
  <c r="K22" i="43"/>
  <c r="K8" i="43" s="1"/>
  <c r="J22" i="43"/>
  <c r="O18" i="43"/>
  <c r="M18" i="43"/>
  <c r="I18" i="43"/>
  <c r="M14" i="43"/>
  <c r="I14" i="43"/>
  <c r="O10" i="43"/>
  <c r="M10" i="43"/>
  <c r="I10" i="43"/>
  <c r="L9" i="43"/>
  <c r="K9" i="43"/>
  <c r="J9" i="43"/>
  <c r="J8" i="43"/>
  <c r="M166" i="42"/>
  <c r="I166" i="42"/>
  <c r="O162" i="42"/>
  <c r="M162" i="42"/>
  <c r="I162" i="42"/>
  <c r="L161" i="42"/>
  <c r="K161" i="42"/>
  <c r="J161" i="42"/>
  <c r="M157" i="42"/>
  <c r="O157" i="42" s="1"/>
  <c r="I157" i="42"/>
  <c r="O153" i="42"/>
  <c r="M153" i="42"/>
  <c r="M152" i="42" s="1"/>
  <c r="I153" i="42"/>
  <c r="L152" i="42"/>
  <c r="L8" i="42" s="1"/>
  <c r="T7" i="42" s="1"/>
  <c r="K152" i="42"/>
  <c r="J152" i="42"/>
  <c r="M148" i="42"/>
  <c r="O148" i="42" s="1"/>
  <c r="I148" i="42"/>
  <c r="O144" i="42"/>
  <c r="M144" i="42"/>
  <c r="I144" i="42"/>
  <c r="M140" i="42"/>
  <c r="O140" i="42" s="1"/>
  <c r="I140" i="42"/>
  <c r="O136" i="42"/>
  <c r="M136" i="42"/>
  <c r="I136" i="42"/>
  <c r="M132" i="42"/>
  <c r="I132" i="42"/>
  <c r="O128" i="42"/>
  <c r="M128" i="42"/>
  <c r="I128" i="42"/>
  <c r="L127" i="42"/>
  <c r="K127" i="42"/>
  <c r="J127" i="42"/>
  <c r="M123" i="42"/>
  <c r="O123" i="42" s="1"/>
  <c r="I123" i="42"/>
  <c r="M122" i="42"/>
  <c r="L122" i="42"/>
  <c r="K122" i="42"/>
  <c r="J122" i="42"/>
  <c r="O118" i="42"/>
  <c r="M118" i="42"/>
  <c r="I118" i="42"/>
  <c r="M114" i="42"/>
  <c r="O114" i="42" s="1"/>
  <c r="I114" i="42"/>
  <c r="O110" i="42"/>
  <c r="M110" i="42"/>
  <c r="I110" i="42"/>
  <c r="M106" i="42"/>
  <c r="O106" i="42" s="1"/>
  <c r="I106" i="42"/>
  <c r="L105" i="42"/>
  <c r="K105" i="42"/>
  <c r="J105" i="42"/>
  <c r="O101" i="42"/>
  <c r="M101" i="42"/>
  <c r="I101" i="42"/>
  <c r="M97" i="42"/>
  <c r="O97" i="42" s="1"/>
  <c r="I97" i="42"/>
  <c r="O93" i="42"/>
  <c r="M93" i="42"/>
  <c r="I93" i="42"/>
  <c r="M89" i="42"/>
  <c r="O89" i="42" s="1"/>
  <c r="I89" i="42"/>
  <c r="L88" i="42"/>
  <c r="K88" i="42"/>
  <c r="J88" i="42"/>
  <c r="O84" i="42"/>
  <c r="M84" i="42"/>
  <c r="I84" i="42"/>
  <c r="M80" i="42"/>
  <c r="O80" i="42" s="1"/>
  <c r="I80" i="42"/>
  <c r="O76" i="42"/>
  <c r="M76" i="42"/>
  <c r="I76" i="42"/>
  <c r="M72" i="42"/>
  <c r="O72" i="42" s="1"/>
  <c r="I72" i="42"/>
  <c r="L71" i="42"/>
  <c r="K71" i="42"/>
  <c r="J71" i="42"/>
  <c r="O67" i="42"/>
  <c r="M67" i="42"/>
  <c r="I67" i="42"/>
  <c r="M63" i="42"/>
  <c r="O63" i="42" s="1"/>
  <c r="I63" i="42"/>
  <c r="O59" i="42"/>
  <c r="M59" i="42"/>
  <c r="I59" i="42"/>
  <c r="M55" i="42"/>
  <c r="O55" i="42" s="1"/>
  <c r="I55" i="42"/>
  <c r="O51" i="42"/>
  <c r="M51" i="42"/>
  <c r="I51" i="42"/>
  <c r="M47" i="42"/>
  <c r="I47" i="42"/>
  <c r="L46" i="42"/>
  <c r="K46" i="42"/>
  <c r="K8" i="42" s="1"/>
  <c r="J46" i="42"/>
  <c r="O42" i="42"/>
  <c r="M42" i="42"/>
  <c r="I42" i="42"/>
  <c r="M38" i="42"/>
  <c r="O38" i="42" s="1"/>
  <c r="I38" i="42"/>
  <c r="O34" i="42"/>
  <c r="M34" i="42"/>
  <c r="I34" i="42"/>
  <c r="M30" i="42"/>
  <c r="O30" i="42" s="1"/>
  <c r="I30" i="42"/>
  <c r="O26" i="42"/>
  <c r="M26" i="42"/>
  <c r="I26" i="42"/>
  <c r="M22" i="42"/>
  <c r="O22" i="42" s="1"/>
  <c r="I22" i="42"/>
  <c r="O18" i="42"/>
  <c r="M18" i="42"/>
  <c r="I18" i="42"/>
  <c r="M14" i="42"/>
  <c r="I14" i="42"/>
  <c r="O10" i="42"/>
  <c r="M10" i="42"/>
  <c r="I10" i="42"/>
  <c r="L9" i="42"/>
  <c r="K9" i="42"/>
  <c r="J9" i="42"/>
  <c r="J8" i="42"/>
  <c r="M600" i="41"/>
  <c r="O600" i="41" s="1"/>
  <c r="I600" i="41"/>
  <c r="O596" i="41"/>
  <c r="M596" i="41"/>
  <c r="I596" i="41"/>
  <c r="M592" i="41"/>
  <c r="O592" i="41" s="1"/>
  <c r="I592" i="41"/>
  <c r="O588" i="41"/>
  <c r="M588" i="41"/>
  <c r="I588" i="41"/>
  <c r="M584" i="41"/>
  <c r="I584" i="41"/>
  <c r="L583" i="41"/>
  <c r="K583" i="41"/>
  <c r="J583" i="41"/>
  <c r="O579" i="41"/>
  <c r="M579" i="41"/>
  <c r="I579" i="41"/>
  <c r="M575" i="41"/>
  <c r="O575" i="41" s="1"/>
  <c r="I575" i="41"/>
  <c r="O571" i="41"/>
  <c r="M571" i="41"/>
  <c r="I571" i="41"/>
  <c r="M567" i="41"/>
  <c r="O567" i="41" s="1"/>
  <c r="I567" i="41"/>
  <c r="O563" i="41"/>
  <c r="M563" i="41"/>
  <c r="I563" i="41"/>
  <c r="M559" i="41"/>
  <c r="O559" i="41" s="1"/>
  <c r="I559" i="41"/>
  <c r="O555" i="41"/>
  <c r="M555" i="41"/>
  <c r="I555" i="41"/>
  <c r="M551" i="41"/>
  <c r="O551" i="41" s="1"/>
  <c r="I551" i="41"/>
  <c r="O547" i="41"/>
  <c r="M547" i="41"/>
  <c r="I547" i="41"/>
  <c r="M543" i="41"/>
  <c r="O543" i="41" s="1"/>
  <c r="I543" i="41"/>
  <c r="O539" i="41"/>
  <c r="M539" i="41"/>
  <c r="I539" i="41"/>
  <c r="M535" i="41"/>
  <c r="O535" i="41" s="1"/>
  <c r="I535" i="41"/>
  <c r="O531" i="41"/>
  <c r="M531" i="41"/>
  <c r="I531" i="41"/>
  <c r="M527" i="41"/>
  <c r="O527" i="41" s="1"/>
  <c r="I527" i="41"/>
  <c r="O523" i="41"/>
  <c r="M523" i="41"/>
  <c r="I523" i="41"/>
  <c r="M519" i="41"/>
  <c r="O519" i="41" s="1"/>
  <c r="I519" i="41"/>
  <c r="O515" i="41"/>
  <c r="M515" i="41"/>
  <c r="I515" i="41"/>
  <c r="M511" i="41"/>
  <c r="O511" i="41" s="1"/>
  <c r="I511" i="41"/>
  <c r="O507" i="41"/>
  <c r="M507" i="41"/>
  <c r="I507" i="41"/>
  <c r="M503" i="41"/>
  <c r="O503" i="41" s="1"/>
  <c r="I503" i="41"/>
  <c r="O499" i="41"/>
  <c r="M499" i="41"/>
  <c r="I499" i="41"/>
  <c r="M495" i="41"/>
  <c r="O495" i="41" s="1"/>
  <c r="I495" i="41"/>
  <c r="O491" i="41"/>
  <c r="M491" i="41"/>
  <c r="I491" i="41"/>
  <c r="M487" i="41"/>
  <c r="O487" i="41" s="1"/>
  <c r="I487" i="41"/>
  <c r="O483" i="41"/>
  <c r="M483" i="41"/>
  <c r="I483" i="41"/>
  <c r="M479" i="41"/>
  <c r="O479" i="41" s="1"/>
  <c r="I479" i="41"/>
  <c r="O475" i="41"/>
  <c r="M475" i="41"/>
  <c r="I475" i="41"/>
  <c r="L474" i="41"/>
  <c r="L8" i="41" s="1"/>
  <c r="T7" i="41" s="1"/>
  <c r="K474" i="41"/>
  <c r="J474" i="41"/>
  <c r="M470" i="41"/>
  <c r="O470" i="41" s="1"/>
  <c r="I470" i="41"/>
  <c r="O466" i="41"/>
  <c r="M466" i="41"/>
  <c r="I466" i="41"/>
  <c r="M462" i="41"/>
  <c r="O462" i="41" s="1"/>
  <c r="I462" i="41"/>
  <c r="O458" i="41"/>
  <c r="M458" i="41"/>
  <c r="I458" i="41"/>
  <c r="M454" i="41"/>
  <c r="O454" i="41" s="1"/>
  <c r="I454" i="41"/>
  <c r="O450" i="41"/>
  <c r="M450" i="41"/>
  <c r="I450" i="41"/>
  <c r="M446" i="41"/>
  <c r="O446" i="41" s="1"/>
  <c r="I446" i="41"/>
  <c r="O442" i="41"/>
  <c r="M442" i="41"/>
  <c r="I442" i="41"/>
  <c r="M438" i="41"/>
  <c r="O438" i="41" s="1"/>
  <c r="I438" i="41"/>
  <c r="O434" i="41"/>
  <c r="M434" i="41"/>
  <c r="I434" i="41"/>
  <c r="M430" i="41"/>
  <c r="O430" i="41" s="1"/>
  <c r="I430" i="41"/>
  <c r="O426" i="41"/>
  <c r="M426" i="41"/>
  <c r="I426" i="41"/>
  <c r="M422" i="41"/>
  <c r="O422" i="41" s="1"/>
  <c r="I422" i="41"/>
  <c r="O418" i="41"/>
  <c r="M418" i="41"/>
  <c r="I418" i="41"/>
  <c r="M414" i="41"/>
  <c r="O414" i="41" s="1"/>
  <c r="I414" i="41"/>
  <c r="O410" i="41"/>
  <c r="M410" i="41"/>
  <c r="I410" i="41"/>
  <c r="M406" i="41"/>
  <c r="O406" i="41" s="1"/>
  <c r="I406" i="41"/>
  <c r="O402" i="41"/>
  <c r="M402" i="41"/>
  <c r="I402" i="41"/>
  <c r="M398" i="41"/>
  <c r="O398" i="41" s="1"/>
  <c r="I398" i="41"/>
  <c r="O394" i="41"/>
  <c r="M394" i="41"/>
  <c r="I394" i="41"/>
  <c r="M390" i="41"/>
  <c r="I390" i="41"/>
  <c r="L389" i="41"/>
  <c r="K389" i="41"/>
  <c r="J389" i="41"/>
  <c r="O385" i="41"/>
  <c r="M385" i="41"/>
  <c r="I385" i="41"/>
  <c r="M381" i="41"/>
  <c r="O381" i="41" s="1"/>
  <c r="I381" i="41"/>
  <c r="O377" i="41"/>
  <c r="M377" i="41"/>
  <c r="I377" i="41"/>
  <c r="M373" i="41"/>
  <c r="O373" i="41" s="1"/>
  <c r="I373" i="41"/>
  <c r="O369" i="41"/>
  <c r="M369" i="41"/>
  <c r="I369" i="41"/>
  <c r="M365" i="41"/>
  <c r="O365" i="41" s="1"/>
  <c r="I365" i="41"/>
  <c r="O361" i="41"/>
  <c r="M361" i="41"/>
  <c r="I361" i="41"/>
  <c r="M357" i="41"/>
  <c r="I357" i="41"/>
  <c r="L356" i="41"/>
  <c r="K356" i="41"/>
  <c r="J356" i="41"/>
  <c r="O352" i="41"/>
  <c r="M352" i="41"/>
  <c r="I352" i="41"/>
  <c r="M348" i="41"/>
  <c r="O348" i="41" s="1"/>
  <c r="I348" i="41"/>
  <c r="O344" i="41"/>
  <c r="M344" i="41"/>
  <c r="I344" i="41"/>
  <c r="M340" i="41"/>
  <c r="O340" i="41" s="1"/>
  <c r="I340" i="41"/>
  <c r="O336" i="41"/>
  <c r="M336" i="41"/>
  <c r="I336" i="41"/>
  <c r="M332" i="41"/>
  <c r="O332" i="41" s="1"/>
  <c r="I332" i="41"/>
  <c r="O328" i="41"/>
  <c r="M328" i="41"/>
  <c r="I328" i="41"/>
  <c r="M324" i="41"/>
  <c r="I324" i="41"/>
  <c r="O320" i="41"/>
  <c r="M320" i="41"/>
  <c r="I320" i="41"/>
  <c r="L319" i="41"/>
  <c r="K319" i="41"/>
  <c r="J319" i="41"/>
  <c r="M315" i="41"/>
  <c r="O315" i="41" s="1"/>
  <c r="I315" i="41"/>
  <c r="O311" i="41"/>
  <c r="M311" i="41"/>
  <c r="I311" i="41"/>
  <c r="M307" i="41"/>
  <c r="I307" i="41"/>
  <c r="L306" i="41"/>
  <c r="K306" i="41"/>
  <c r="J306" i="41"/>
  <c r="O302" i="41"/>
  <c r="M302" i="41"/>
  <c r="I302" i="41"/>
  <c r="M298" i="41"/>
  <c r="O298" i="41" s="1"/>
  <c r="I298" i="41"/>
  <c r="O294" i="41"/>
  <c r="M294" i="41"/>
  <c r="I294" i="41"/>
  <c r="M290" i="41"/>
  <c r="O290" i="41" s="1"/>
  <c r="I290" i="41"/>
  <c r="O286" i="41"/>
  <c r="M286" i="41"/>
  <c r="I286" i="41"/>
  <c r="M282" i="41"/>
  <c r="O282" i="41" s="1"/>
  <c r="I282" i="41"/>
  <c r="O278" i="41"/>
  <c r="M278" i="41"/>
  <c r="I278" i="41"/>
  <c r="M274" i="41"/>
  <c r="I274" i="41"/>
  <c r="O270" i="41"/>
  <c r="M270" i="41"/>
  <c r="I270" i="41"/>
  <c r="L269" i="41"/>
  <c r="K269" i="41"/>
  <c r="J269" i="41"/>
  <c r="M265" i="41"/>
  <c r="O265" i="41" s="1"/>
  <c r="I265" i="41"/>
  <c r="O261" i="41"/>
  <c r="M261" i="41"/>
  <c r="I261" i="41"/>
  <c r="M257" i="41"/>
  <c r="O257" i="41" s="1"/>
  <c r="I257" i="41"/>
  <c r="O253" i="41"/>
  <c r="M253" i="41"/>
  <c r="I253" i="41"/>
  <c r="M249" i="41"/>
  <c r="O249" i="41" s="1"/>
  <c r="I249" i="41"/>
  <c r="O245" i="41"/>
  <c r="M245" i="41"/>
  <c r="I245" i="41"/>
  <c r="M241" i="41"/>
  <c r="O241" i="41" s="1"/>
  <c r="I241" i="41"/>
  <c r="O237" i="41"/>
  <c r="M237" i="41"/>
  <c r="I237" i="41"/>
  <c r="M233" i="41"/>
  <c r="O233" i="41" s="1"/>
  <c r="I233" i="41"/>
  <c r="O229" i="41"/>
  <c r="M229" i="41"/>
  <c r="I229" i="41"/>
  <c r="M225" i="41"/>
  <c r="I225" i="41"/>
  <c r="O221" i="41"/>
  <c r="M221" i="41"/>
  <c r="I221" i="41"/>
  <c r="L220" i="41"/>
  <c r="K220" i="41"/>
  <c r="J220" i="41"/>
  <c r="M216" i="41"/>
  <c r="O216" i="41" s="1"/>
  <c r="I216" i="41"/>
  <c r="O212" i="41"/>
  <c r="M212" i="41"/>
  <c r="I212" i="41"/>
  <c r="M208" i="41"/>
  <c r="O208" i="41" s="1"/>
  <c r="I208" i="41"/>
  <c r="O204" i="41"/>
  <c r="M204" i="41"/>
  <c r="I204" i="41"/>
  <c r="M200" i="41"/>
  <c r="O200" i="41" s="1"/>
  <c r="I200" i="41"/>
  <c r="O196" i="41"/>
  <c r="M196" i="41"/>
  <c r="I196" i="41"/>
  <c r="M192" i="41"/>
  <c r="O192" i="41" s="1"/>
  <c r="I192" i="41"/>
  <c r="O188" i="41"/>
  <c r="M188" i="41"/>
  <c r="I188" i="41"/>
  <c r="M184" i="41"/>
  <c r="O184" i="41" s="1"/>
  <c r="I184" i="41"/>
  <c r="O180" i="41"/>
  <c r="M180" i="41"/>
  <c r="I180" i="41"/>
  <c r="M176" i="41"/>
  <c r="O176" i="41" s="1"/>
  <c r="I176" i="41"/>
  <c r="O172" i="41"/>
  <c r="M172" i="41"/>
  <c r="I172" i="41"/>
  <c r="M168" i="41"/>
  <c r="O168" i="41" s="1"/>
  <c r="I168" i="41"/>
  <c r="O164" i="41"/>
  <c r="M164" i="41"/>
  <c r="I164" i="41"/>
  <c r="M160" i="41"/>
  <c r="O160" i="41" s="1"/>
  <c r="I160" i="41"/>
  <c r="O156" i="41"/>
  <c r="M156" i="41"/>
  <c r="I156" i="41"/>
  <c r="M152" i="41"/>
  <c r="O152" i="41" s="1"/>
  <c r="I152" i="41"/>
  <c r="O148" i="41"/>
  <c r="M148" i="41"/>
  <c r="I148" i="41"/>
  <c r="M144" i="41"/>
  <c r="O144" i="41" s="1"/>
  <c r="I144" i="41"/>
  <c r="O140" i="41"/>
  <c r="M140" i="41"/>
  <c r="I140" i="41"/>
  <c r="M136" i="41"/>
  <c r="O136" i="41" s="1"/>
  <c r="I136" i="41"/>
  <c r="O132" i="41"/>
  <c r="M132" i="41"/>
  <c r="I132" i="41"/>
  <c r="M128" i="41"/>
  <c r="O128" i="41" s="1"/>
  <c r="I128" i="41"/>
  <c r="O124" i="41"/>
  <c r="M124" i="41"/>
  <c r="I124" i="41"/>
  <c r="M120" i="41"/>
  <c r="O120" i="41" s="1"/>
  <c r="I120" i="41"/>
  <c r="O116" i="41"/>
  <c r="M116" i="41"/>
  <c r="I116" i="41"/>
  <c r="M112" i="41"/>
  <c r="O112" i="41" s="1"/>
  <c r="I112" i="41"/>
  <c r="O108" i="41"/>
  <c r="M108" i="41"/>
  <c r="I108" i="41"/>
  <c r="M104" i="41"/>
  <c r="O104" i="41" s="1"/>
  <c r="I104" i="41"/>
  <c r="O100" i="41"/>
  <c r="M100" i="41"/>
  <c r="I100" i="41"/>
  <c r="M96" i="41"/>
  <c r="O96" i="41" s="1"/>
  <c r="I96" i="41"/>
  <c r="O92" i="41"/>
  <c r="M92" i="41"/>
  <c r="I92" i="41"/>
  <c r="M88" i="41"/>
  <c r="O88" i="41" s="1"/>
  <c r="I88" i="41"/>
  <c r="O84" i="41"/>
  <c r="M84" i="41"/>
  <c r="I84" i="41"/>
  <c r="M80" i="41"/>
  <c r="I80" i="41"/>
  <c r="L79" i="41"/>
  <c r="K79" i="41"/>
  <c r="K8" i="41" s="1"/>
  <c r="J79" i="41"/>
  <c r="O75" i="41"/>
  <c r="M75" i="41"/>
  <c r="I75" i="41"/>
  <c r="M71" i="41"/>
  <c r="O71" i="41" s="1"/>
  <c r="I71" i="41"/>
  <c r="O67" i="41"/>
  <c r="M67" i="41"/>
  <c r="I67" i="41"/>
  <c r="M63" i="41"/>
  <c r="O63" i="41" s="1"/>
  <c r="I63" i="41"/>
  <c r="O59" i="41"/>
  <c r="M59" i="41"/>
  <c r="I59" i="41"/>
  <c r="M55" i="41"/>
  <c r="O55" i="41" s="1"/>
  <c r="I55" i="41"/>
  <c r="O51" i="41"/>
  <c r="M51" i="41"/>
  <c r="I51" i="41"/>
  <c r="M47" i="41"/>
  <c r="O47" i="41" s="1"/>
  <c r="I47" i="41"/>
  <c r="O43" i="41"/>
  <c r="M43" i="41"/>
  <c r="I43" i="41"/>
  <c r="M39" i="41"/>
  <c r="O39" i="41" s="1"/>
  <c r="I39" i="41"/>
  <c r="O35" i="41"/>
  <c r="M35" i="41"/>
  <c r="I35" i="41"/>
  <c r="M31" i="41"/>
  <c r="O31" i="41" s="1"/>
  <c r="I31" i="41"/>
  <c r="O27" i="41"/>
  <c r="M27" i="41"/>
  <c r="I27" i="41"/>
  <c r="L26" i="41"/>
  <c r="K26" i="41"/>
  <c r="J26" i="41"/>
  <c r="J8" i="41" s="1"/>
  <c r="M22" i="41"/>
  <c r="O22" i="41" s="1"/>
  <c r="I22" i="41"/>
  <c r="O18" i="41"/>
  <c r="M18" i="41"/>
  <c r="I18" i="41"/>
  <c r="M14" i="41"/>
  <c r="O14" i="41" s="1"/>
  <c r="I14" i="41"/>
  <c r="O10" i="41"/>
  <c r="M10" i="41"/>
  <c r="I10" i="41"/>
  <c r="L9" i="41"/>
  <c r="K9" i="41"/>
  <c r="J9" i="41"/>
  <c r="M99" i="40"/>
  <c r="O99" i="40" s="1"/>
  <c r="I99" i="40"/>
  <c r="O95" i="40"/>
  <c r="M95" i="40"/>
  <c r="I95" i="40"/>
  <c r="M91" i="40"/>
  <c r="O91" i="40" s="1"/>
  <c r="I91" i="40"/>
  <c r="L90" i="40"/>
  <c r="K90" i="40"/>
  <c r="J90" i="40"/>
  <c r="O86" i="40"/>
  <c r="M86" i="40"/>
  <c r="I86" i="40"/>
  <c r="M82" i="40"/>
  <c r="I82" i="40"/>
  <c r="L81" i="40"/>
  <c r="K81" i="40"/>
  <c r="J81" i="40"/>
  <c r="O77" i="40"/>
  <c r="M77" i="40"/>
  <c r="I77" i="40"/>
  <c r="M73" i="40"/>
  <c r="O73" i="40" s="1"/>
  <c r="I73" i="40"/>
  <c r="O69" i="40"/>
  <c r="M69" i="40"/>
  <c r="I69" i="40"/>
  <c r="M65" i="40"/>
  <c r="O65" i="40" s="1"/>
  <c r="I65" i="40"/>
  <c r="O61" i="40"/>
  <c r="M61" i="40"/>
  <c r="I61" i="40"/>
  <c r="M57" i="40"/>
  <c r="O57" i="40" s="1"/>
  <c r="I57" i="40"/>
  <c r="O53" i="40"/>
  <c r="M53" i="40"/>
  <c r="I53" i="40"/>
  <c r="M49" i="40"/>
  <c r="I49" i="40"/>
  <c r="L48" i="40"/>
  <c r="K48" i="40"/>
  <c r="J48" i="40"/>
  <c r="O44" i="40"/>
  <c r="M44" i="40"/>
  <c r="I44" i="40"/>
  <c r="M40" i="40"/>
  <c r="M35" i="40" s="1"/>
  <c r="I40" i="40"/>
  <c r="O36" i="40"/>
  <c r="M36" i="40"/>
  <c r="I36" i="40"/>
  <c r="L35" i="40"/>
  <c r="L8" i="40" s="1"/>
  <c r="T7" i="40" s="1"/>
  <c r="K35" i="40"/>
  <c r="J35" i="40"/>
  <c r="M31" i="40"/>
  <c r="I31" i="40"/>
  <c r="L30" i="40"/>
  <c r="K30" i="40"/>
  <c r="K8" i="40" s="1"/>
  <c r="J30" i="40"/>
  <c r="O26" i="40"/>
  <c r="M26" i="40"/>
  <c r="I26" i="40"/>
  <c r="M22" i="40"/>
  <c r="O22" i="40" s="1"/>
  <c r="I22" i="40"/>
  <c r="O18" i="40"/>
  <c r="M18" i="40"/>
  <c r="I18" i="40"/>
  <c r="M14" i="40"/>
  <c r="O14" i="40" s="1"/>
  <c r="I14" i="40"/>
  <c r="O10" i="40"/>
  <c r="M10" i="40"/>
  <c r="M9" i="40" s="1"/>
  <c r="I10" i="40"/>
  <c r="L9" i="40"/>
  <c r="K9" i="40"/>
  <c r="J9" i="40"/>
  <c r="J8" i="40" s="1"/>
  <c r="M132" i="39"/>
  <c r="O132" i="39" s="1"/>
  <c r="I132" i="39"/>
  <c r="O128" i="39"/>
  <c r="M128" i="39"/>
  <c r="I128" i="39"/>
  <c r="M124" i="39"/>
  <c r="O124" i="39" s="1"/>
  <c r="I124" i="39"/>
  <c r="L123" i="39"/>
  <c r="K123" i="39"/>
  <c r="J123" i="39"/>
  <c r="O119" i="39"/>
  <c r="M119" i="39"/>
  <c r="I119" i="39"/>
  <c r="M115" i="39"/>
  <c r="O115" i="39" s="1"/>
  <c r="I115" i="39"/>
  <c r="O111" i="39"/>
  <c r="M111" i="39"/>
  <c r="I111" i="39"/>
  <c r="M107" i="39"/>
  <c r="O107" i="39" s="1"/>
  <c r="I107" i="39"/>
  <c r="O103" i="39"/>
  <c r="M103" i="39"/>
  <c r="I103" i="39"/>
  <c r="M99" i="39"/>
  <c r="I99" i="39"/>
  <c r="L98" i="39"/>
  <c r="K98" i="39"/>
  <c r="J98" i="39"/>
  <c r="O94" i="39"/>
  <c r="M94" i="39"/>
  <c r="I94" i="39"/>
  <c r="M90" i="39"/>
  <c r="O90" i="39" s="1"/>
  <c r="I90" i="39"/>
  <c r="O86" i="39"/>
  <c r="M86" i="39"/>
  <c r="I86" i="39"/>
  <c r="M82" i="39"/>
  <c r="O82" i="39" s="1"/>
  <c r="I82" i="39"/>
  <c r="O78" i="39"/>
  <c r="M78" i="39"/>
  <c r="I78" i="39"/>
  <c r="M74" i="39"/>
  <c r="O74" i="39" s="1"/>
  <c r="I74" i="39"/>
  <c r="O70" i="39"/>
  <c r="M70" i="39"/>
  <c r="I70" i="39"/>
  <c r="M66" i="39"/>
  <c r="I66" i="39"/>
  <c r="O62" i="39"/>
  <c r="M62" i="39"/>
  <c r="I62" i="39"/>
  <c r="L61" i="39"/>
  <c r="K61" i="39"/>
  <c r="J61" i="39"/>
  <c r="M57" i="39"/>
  <c r="O57" i="39" s="1"/>
  <c r="I57" i="39"/>
  <c r="O53" i="39"/>
  <c r="M53" i="39"/>
  <c r="M52" i="39" s="1"/>
  <c r="I53" i="39"/>
  <c r="L52" i="39"/>
  <c r="K52" i="39"/>
  <c r="J52" i="39"/>
  <c r="M48" i="39"/>
  <c r="O48" i="39" s="1"/>
  <c r="I48" i="39"/>
  <c r="M47" i="39"/>
  <c r="L47" i="39"/>
  <c r="K47" i="39"/>
  <c r="K8" i="39" s="1"/>
  <c r="J47" i="39"/>
  <c r="O43" i="39"/>
  <c r="M43" i="39"/>
  <c r="I43" i="39"/>
  <c r="M39" i="39"/>
  <c r="O39" i="39" s="1"/>
  <c r="I39" i="39"/>
  <c r="O35" i="39"/>
  <c r="M35" i="39"/>
  <c r="I35" i="39"/>
  <c r="M31" i="39"/>
  <c r="O31" i="39" s="1"/>
  <c r="I31" i="39"/>
  <c r="O27" i="39"/>
  <c r="M27" i="39"/>
  <c r="I27" i="39"/>
  <c r="L26" i="39"/>
  <c r="K26" i="39"/>
  <c r="J26" i="39"/>
  <c r="M22" i="39"/>
  <c r="O22" i="39" s="1"/>
  <c r="I22" i="39"/>
  <c r="O18" i="39"/>
  <c r="M18" i="39"/>
  <c r="I18" i="39"/>
  <c r="M14" i="39"/>
  <c r="O14" i="39" s="1"/>
  <c r="I14" i="39"/>
  <c r="O10" i="39"/>
  <c r="M10" i="39"/>
  <c r="M9" i="39" s="1"/>
  <c r="I10" i="39"/>
  <c r="L9" i="39"/>
  <c r="K9" i="39"/>
  <c r="J9" i="39"/>
  <c r="J8" i="39" s="1"/>
  <c r="L8" i="39"/>
  <c r="T7" i="39" s="1"/>
  <c r="M69" i="38"/>
  <c r="O69" i="38" s="1"/>
  <c r="I69" i="38"/>
  <c r="L68" i="38"/>
  <c r="K68" i="38"/>
  <c r="J68" i="38"/>
  <c r="M64" i="38"/>
  <c r="O64" i="38" s="1"/>
  <c r="I64" i="38"/>
  <c r="O60" i="38"/>
  <c r="M60" i="38"/>
  <c r="I60" i="38"/>
  <c r="O56" i="38"/>
  <c r="M56" i="38"/>
  <c r="I56" i="38"/>
  <c r="M52" i="38"/>
  <c r="O52" i="38" s="1"/>
  <c r="I52" i="38"/>
  <c r="M48" i="38"/>
  <c r="O48" i="38" s="1"/>
  <c r="I48" i="38"/>
  <c r="O44" i="38"/>
  <c r="M44" i="38"/>
  <c r="I44" i="38"/>
  <c r="O40" i="38"/>
  <c r="M40" i="38"/>
  <c r="I40" i="38"/>
  <c r="M36" i="38"/>
  <c r="M31" i="38" s="1"/>
  <c r="I36" i="38"/>
  <c r="M32" i="38"/>
  <c r="O32" i="38" s="1"/>
  <c r="I32" i="38"/>
  <c r="L31" i="38"/>
  <c r="K31" i="38"/>
  <c r="K8" i="38" s="1"/>
  <c r="J31" i="38"/>
  <c r="J8" i="38" s="1"/>
  <c r="O27" i="38"/>
  <c r="M27" i="38"/>
  <c r="I27" i="38"/>
  <c r="M26" i="38"/>
  <c r="L26" i="38"/>
  <c r="K26" i="38"/>
  <c r="J26" i="38"/>
  <c r="O22" i="38"/>
  <c r="M22" i="38"/>
  <c r="I22" i="38"/>
  <c r="M18" i="38"/>
  <c r="O18" i="38" s="1"/>
  <c r="I18" i="38"/>
  <c r="M14" i="38"/>
  <c r="O14" i="38" s="1"/>
  <c r="I14" i="38"/>
  <c r="O10" i="38"/>
  <c r="M10" i="38"/>
  <c r="I10" i="38"/>
  <c r="M9" i="38"/>
  <c r="L9" i="38"/>
  <c r="K9" i="38"/>
  <c r="J9" i="38"/>
  <c r="L8" i="38"/>
  <c r="T7" i="38"/>
  <c r="M78" i="37"/>
  <c r="O78" i="37" s="1"/>
  <c r="I78" i="37"/>
  <c r="O74" i="37"/>
  <c r="M74" i="37"/>
  <c r="I74" i="37"/>
  <c r="M73" i="37"/>
  <c r="L73" i="37"/>
  <c r="K73" i="37"/>
  <c r="J73" i="37"/>
  <c r="O69" i="37"/>
  <c r="M69" i="37"/>
  <c r="M68" i="37" s="1"/>
  <c r="I69" i="37"/>
  <c r="L68" i="37"/>
  <c r="K68" i="37"/>
  <c r="J68" i="37"/>
  <c r="M64" i="37"/>
  <c r="O64" i="37" s="1"/>
  <c r="I64" i="37"/>
  <c r="M60" i="37"/>
  <c r="O60" i="37" s="1"/>
  <c r="I60" i="37"/>
  <c r="O56" i="37"/>
  <c r="M56" i="37"/>
  <c r="I56" i="37"/>
  <c r="O52" i="37"/>
  <c r="M52" i="37"/>
  <c r="I52" i="37"/>
  <c r="M48" i="37"/>
  <c r="O48" i="37" s="1"/>
  <c r="I48" i="37"/>
  <c r="M44" i="37"/>
  <c r="O44" i="37" s="1"/>
  <c r="I44" i="37"/>
  <c r="O40" i="37"/>
  <c r="M40" i="37"/>
  <c r="I40" i="37"/>
  <c r="O36" i="37"/>
  <c r="M36" i="37"/>
  <c r="I36" i="37"/>
  <c r="M32" i="37"/>
  <c r="M31" i="37" s="1"/>
  <c r="I32" i="37"/>
  <c r="L31" i="37"/>
  <c r="L8" i="37" s="1"/>
  <c r="T7" i="37" s="1"/>
  <c r="K31" i="37"/>
  <c r="K8" i="37" s="1"/>
  <c r="J31" i="37"/>
  <c r="M27" i="37"/>
  <c r="O27" i="37" s="1"/>
  <c r="I27" i="37"/>
  <c r="M26" i="37"/>
  <c r="L26" i="37"/>
  <c r="K26" i="37"/>
  <c r="J26" i="37"/>
  <c r="O22" i="37"/>
  <c r="M22" i="37"/>
  <c r="I22" i="37"/>
  <c r="O18" i="37"/>
  <c r="M18" i="37"/>
  <c r="I18" i="37"/>
  <c r="M14" i="37"/>
  <c r="M9" i="37" s="1"/>
  <c r="M8" i="37" s="1"/>
  <c r="I14" i="37"/>
  <c r="M10" i="37"/>
  <c r="O10" i="37" s="1"/>
  <c r="I10" i="37"/>
  <c r="L9" i="37"/>
  <c r="K9" i="37"/>
  <c r="J9" i="37"/>
  <c r="J8" i="37"/>
  <c r="M58" i="36"/>
  <c r="M57" i="36" s="1"/>
  <c r="I58" i="36"/>
  <c r="L57" i="36"/>
  <c r="K57" i="36"/>
  <c r="J57" i="36"/>
  <c r="M53" i="36"/>
  <c r="O53" i="36" s="1"/>
  <c r="I53" i="36"/>
  <c r="O49" i="36"/>
  <c r="M49" i="36"/>
  <c r="I49" i="36"/>
  <c r="O45" i="36"/>
  <c r="M45" i="36"/>
  <c r="I45" i="36"/>
  <c r="M41" i="36"/>
  <c r="O41" i="36" s="1"/>
  <c r="I41" i="36"/>
  <c r="M37" i="36"/>
  <c r="O37" i="36" s="1"/>
  <c r="I37" i="36"/>
  <c r="O33" i="36"/>
  <c r="M33" i="36"/>
  <c r="I33" i="36"/>
  <c r="M32" i="36"/>
  <c r="L32" i="36"/>
  <c r="K32" i="36"/>
  <c r="J32" i="36"/>
  <c r="O28" i="36"/>
  <c r="M28" i="36"/>
  <c r="M27" i="36" s="1"/>
  <c r="I28" i="36"/>
  <c r="L27" i="36"/>
  <c r="K27" i="36"/>
  <c r="J27" i="36"/>
  <c r="M23" i="36"/>
  <c r="M22" i="36" s="1"/>
  <c r="I23" i="36"/>
  <c r="L22" i="36"/>
  <c r="K22" i="36"/>
  <c r="K8" i="36" s="1"/>
  <c r="J22" i="36"/>
  <c r="J8" i="36" s="1"/>
  <c r="M18" i="36"/>
  <c r="O18" i="36" s="1"/>
  <c r="I18" i="36"/>
  <c r="O14" i="36"/>
  <c r="M14" i="36"/>
  <c r="I14" i="36"/>
  <c r="O10" i="36"/>
  <c r="M10" i="36"/>
  <c r="M9" i="36" s="1"/>
  <c r="M8" i="36" s="1"/>
  <c r="I10" i="36"/>
  <c r="L9" i="36"/>
  <c r="K9" i="36"/>
  <c r="J9" i="36"/>
  <c r="L8" i="36"/>
  <c r="T7" i="36" s="1"/>
  <c r="O37" i="35"/>
  <c r="M37" i="35"/>
  <c r="I37" i="35"/>
  <c r="M36" i="35"/>
  <c r="L36" i="35"/>
  <c r="K36" i="35"/>
  <c r="J36" i="35"/>
  <c r="O32" i="35"/>
  <c r="M32" i="35"/>
  <c r="M31" i="35" s="1"/>
  <c r="I32" i="35"/>
  <c r="L31" i="35"/>
  <c r="L8" i="35" s="1"/>
  <c r="T7" i="35" s="1"/>
  <c r="K31" i="35"/>
  <c r="J31" i="35"/>
  <c r="M27" i="35"/>
  <c r="M22" i="35" s="1"/>
  <c r="I27" i="35"/>
  <c r="M23" i="35"/>
  <c r="O23" i="35" s="1"/>
  <c r="I23" i="35"/>
  <c r="L22" i="35"/>
  <c r="K22" i="35"/>
  <c r="J22" i="35"/>
  <c r="J8" i="35" s="1"/>
  <c r="O18" i="35"/>
  <c r="M18" i="35"/>
  <c r="I18" i="35"/>
  <c r="O14" i="35"/>
  <c r="M14" i="35"/>
  <c r="I14" i="35"/>
  <c r="M10" i="35"/>
  <c r="M9" i="35" s="1"/>
  <c r="M8" i="35" s="1"/>
  <c r="I10" i="35"/>
  <c r="L9" i="35"/>
  <c r="K9" i="35"/>
  <c r="J9" i="35"/>
  <c r="K8" i="35"/>
  <c r="O62" i="34"/>
  <c r="M62" i="34"/>
  <c r="I62" i="34"/>
  <c r="M58" i="34"/>
  <c r="M57" i="34" s="1"/>
  <c r="I58" i="34"/>
  <c r="L57" i="34"/>
  <c r="K57" i="34"/>
  <c r="K8" i="34" s="1"/>
  <c r="J57" i="34"/>
  <c r="M53" i="34"/>
  <c r="O53" i="34" s="1"/>
  <c r="I53" i="34"/>
  <c r="O49" i="34"/>
  <c r="M49" i="34"/>
  <c r="I49" i="34"/>
  <c r="M48" i="34"/>
  <c r="L48" i="34"/>
  <c r="K48" i="34"/>
  <c r="J48" i="34"/>
  <c r="O44" i="34"/>
  <c r="M44" i="34"/>
  <c r="I44" i="34"/>
  <c r="M40" i="34"/>
  <c r="O40" i="34" s="1"/>
  <c r="I40" i="34"/>
  <c r="M36" i="34"/>
  <c r="O36" i="34" s="1"/>
  <c r="I36" i="34"/>
  <c r="O32" i="34"/>
  <c r="M32" i="34"/>
  <c r="I32" i="34"/>
  <c r="M31" i="34"/>
  <c r="L31" i="34"/>
  <c r="K31" i="34"/>
  <c r="J31" i="34"/>
  <c r="J8" i="34" s="1"/>
  <c r="O27" i="34"/>
  <c r="M27" i="34"/>
  <c r="M26" i="34" s="1"/>
  <c r="I27" i="34"/>
  <c r="L26" i="34"/>
  <c r="K26" i="34"/>
  <c r="J26" i="34"/>
  <c r="M22" i="34"/>
  <c r="O22" i="34" s="1"/>
  <c r="I22" i="34"/>
  <c r="M18" i="34"/>
  <c r="O18" i="34" s="1"/>
  <c r="I18" i="34"/>
  <c r="O14" i="34"/>
  <c r="M14" i="34"/>
  <c r="I14" i="34"/>
  <c r="O10" i="34"/>
  <c r="M10" i="34"/>
  <c r="M9" i="34" s="1"/>
  <c r="I10" i="34"/>
  <c r="L9" i="34"/>
  <c r="K9" i="34"/>
  <c r="J9" i="34"/>
  <c r="L8" i="34"/>
  <c r="T7" i="34" s="1"/>
  <c r="O70" i="33"/>
  <c r="M70" i="33"/>
  <c r="I70" i="33"/>
  <c r="O66" i="33"/>
  <c r="M66" i="33"/>
  <c r="M65" i="33" s="1"/>
  <c r="I66" i="33"/>
  <c r="L65" i="33"/>
  <c r="K65" i="33"/>
  <c r="J65" i="33"/>
  <c r="M61" i="33"/>
  <c r="I61" i="33"/>
  <c r="M57" i="33"/>
  <c r="O57" i="33" s="1"/>
  <c r="I57" i="33"/>
  <c r="L56" i="33"/>
  <c r="K56" i="33"/>
  <c r="J56" i="33"/>
  <c r="J8" i="33" s="1"/>
  <c r="O52" i="33"/>
  <c r="M52" i="33"/>
  <c r="I52" i="33"/>
  <c r="O48" i="33"/>
  <c r="M48" i="33"/>
  <c r="I48" i="33"/>
  <c r="M44" i="33"/>
  <c r="O44" i="33" s="1"/>
  <c r="I44" i="33"/>
  <c r="M40" i="33"/>
  <c r="O40" i="33" s="1"/>
  <c r="I40" i="33"/>
  <c r="O36" i="33"/>
  <c r="M36" i="33"/>
  <c r="I36" i="33"/>
  <c r="L35" i="33"/>
  <c r="L8" i="33" s="1"/>
  <c r="T7" i="33" s="1"/>
  <c r="K35" i="33"/>
  <c r="J35" i="33"/>
  <c r="O31" i="33"/>
  <c r="M31" i="33"/>
  <c r="I31" i="33"/>
  <c r="M27" i="33"/>
  <c r="I27" i="33"/>
  <c r="L26" i="33"/>
  <c r="K26" i="33"/>
  <c r="J26" i="33"/>
  <c r="M22" i="33"/>
  <c r="O22" i="33" s="1"/>
  <c r="I22" i="33"/>
  <c r="O18" i="33"/>
  <c r="M18" i="33"/>
  <c r="I18" i="33"/>
  <c r="O14" i="33"/>
  <c r="M14" i="33"/>
  <c r="I14" i="33"/>
  <c r="M10" i="33"/>
  <c r="I10" i="33"/>
  <c r="L9" i="33"/>
  <c r="K9" i="33"/>
  <c r="J9" i="33"/>
  <c r="K8" i="33"/>
  <c r="O67" i="32"/>
  <c r="M67" i="32"/>
  <c r="I67" i="32"/>
  <c r="M63" i="32"/>
  <c r="I63" i="32"/>
  <c r="M59" i="32"/>
  <c r="O59" i="32" s="1"/>
  <c r="I59" i="32"/>
  <c r="L58" i="32"/>
  <c r="K58" i="32"/>
  <c r="J58" i="32"/>
  <c r="O54" i="32"/>
  <c r="M54" i="32"/>
  <c r="I54" i="32"/>
  <c r="O50" i="32"/>
  <c r="M50" i="32"/>
  <c r="I50" i="32"/>
  <c r="M46" i="32"/>
  <c r="I46" i="32"/>
  <c r="M42" i="32"/>
  <c r="O42" i="32" s="1"/>
  <c r="I42" i="32"/>
  <c r="L41" i="32"/>
  <c r="K41" i="32"/>
  <c r="J41" i="32"/>
  <c r="O37" i="32"/>
  <c r="M37" i="32"/>
  <c r="I37" i="32"/>
  <c r="O33" i="32"/>
  <c r="M33" i="32"/>
  <c r="M32" i="32" s="1"/>
  <c r="I33" i="32"/>
  <c r="L32" i="32"/>
  <c r="K32" i="32"/>
  <c r="J32" i="32"/>
  <c r="M28" i="32"/>
  <c r="I28" i="32"/>
  <c r="M24" i="32"/>
  <c r="O24" i="32" s="1"/>
  <c r="I24" i="32"/>
  <c r="L23" i="32"/>
  <c r="K23" i="32"/>
  <c r="J23" i="32"/>
  <c r="J8" i="32" s="1"/>
  <c r="O19" i="32"/>
  <c r="M19" i="32"/>
  <c r="I19" i="32"/>
  <c r="O15" i="32"/>
  <c r="M15" i="32"/>
  <c r="M14" i="32" s="1"/>
  <c r="I15" i="32"/>
  <c r="L14" i="32"/>
  <c r="L8" i="32" s="1"/>
  <c r="T7" i="32" s="1"/>
  <c r="K14" i="32"/>
  <c r="J14" i="32"/>
  <c r="M10" i="32"/>
  <c r="I10" i="32"/>
  <c r="L9" i="32"/>
  <c r="K9" i="32"/>
  <c r="K8" i="32" s="1"/>
  <c r="J9" i="32"/>
  <c r="O10" i="31"/>
  <c r="M10" i="31"/>
  <c r="M9" i="31" s="1"/>
  <c r="M8" i="31" s="1"/>
  <c r="I10" i="31"/>
  <c r="L9" i="31"/>
  <c r="L8" i="31" s="1"/>
  <c r="T7" i="31" s="1"/>
  <c r="K9" i="31"/>
  <c r="J9" i="31"/>
  <c r="K8" i="31"/>
  <c r="J8" i="31"/>
  <c r="O79" i="30"/>
  <c r="M79" i="30"/>
  <c r="I79" i="30"/>
  <c r="M78" i="30"/>
  <c r="L78" i="30"/>
  <c r="K78" i="30"/>
  <c r="J78" i="30"/>
  <c r="J8" i="30" s="1"/>
  <c r="O74" i="30"/>
  <c r="M74" i="30"/>
  <c r="I74" i="30"/>
  <c r="M70" i="30"/>
  <c r="O70" i="30" s="1"/>
  <c r="I70" i="30"/>
  <c r="M66" i="30"/>
  <c r="O66" i="30" s="1"/>
  <c r="I66" i="30"/>
  <c r="O62" i="30"/>
  <c r="M62" i="30"/>
  <c r="I62" i="30"/>
  <c r="O58" i="30"/>
  <c r="M58" i="30"/>
  <c r="I58" i="30"/>
  <c r="M54" i="30"/>
  <c r="O54" i="30" s="1"/>
  <c r="I54" i="30"/>
  <c r="M50" i="30"/>
  <c r="O50" i="30" s="1"/>
  <c r="I50" i="30"/>
  <c r="O46" i="30"/>
  <c r="M46" i="30"/>
  <c r="I46" i="30"/>
  <c r="O42" i="30"/>
  <c r="M42" i="30"/>
  <c r="I42" i="30"/>
  <c r="M38" i="30"/>
  <c r="O38" i="30" s="1"/>
  <c r="I38" i="30"/>
  <c r="M34" i="30"/>
  <c r="O34" i="30" s="1"/>
  <c r="I34" i="30"/>
  <c r="O30" i="30"/>
  <c r="M30" i="30"/>
  <c r="I30" i="30"/>
  <c r="O26" i="30"/>
  <c r="M26" i="30"/>
  <c r="I26" i="30"/>
  <c r="M22" i="30"/>
  <c r="O22" i="30" s="1"/>
  <c r="I22" i="30"/>
  <c r="M18" i="30"/>
  <c r="O18" i="30" s="1"/>
  <c r="I18" i="30"/>
  <c r="O14" i="30"/>
  <c r="M14" i="30"/>
  <c r="I14" i="30"/>
  <c r="O10" i="30"/>
  <c r="M10" i="30"/>
  <c r="M9" i="30" s="1"/>
  <c r="I10" i="30"/>
  <c r="L9" i="30"/>
  <c r="K9" i="30"/>
  <c r="J9" i="30"/>
  <c r="L8" i="30"/>
  <c r="T7" i="30" s="1"/>
  <c r="K8" i="30"/>
  <c r="O59" i="29"/>
  <c r="M59" i="29"/>
  <c r="I59" i="29"/>
  <c r="O55" i="29"/>
  <c r="M55" i="29"/>
  <c r="I55" i="29"/>
  <c r="M51" i="29"/>
  <c r="O51" i="29" s="1"/>
  <c r="I51" i="29"/>
  <c r="M47" i="29"/>
  <c r="O47" i="29" s="1"/>
  <c r="I47" i="29"/>
  <c r="O43" i="29"/>
  <c r="M43" i="29"/>
  <c r="I43" i="29"/>
  <c r="O39" i="29"/>
  <c r="M39" i="29"/>
  <c r="I39" i="29"/>
  <c r="M35" i="29"/>
  <c r="O35" i="29" s="1"/>
  <c r="I35" i="29"/>
  <c r="M31" i="29"/>
  <c r="O31" i="29" s="1"/>
  <c r="I31" i="29"/>
  <c r="O27" i="29"/>
  <c r="M27" i="29"/>
  <c r="I27" i="29"/>
  <c r="O23" i="29"/>
  <c r="M23" i="29"/>
  <c r="I23" i="29"/>
  <c r="M19" i="29"/>
  <c r="I19" i="29"/>
  <c r="M15" i="29"/>
  <c r="O15" i="29" s="1"/>
  <c r="I15" i="29"/>
  <c r="L14" i="29"/>
  <c r="K14" i="29"/>
  <c r="K8" i="29" s="1"/>
  <c r="J14" i="29"/>
  <c r="J8" i="29" s="1"/>
  <c r="O10" i="29"/>
  <c r="M10" i="29"/>
  <c r="I10" i="29"/>
  <c r="M9" i="29"/>
  <c r="L9" i="29"/>
  <c r="K9" i="29"/>
  <c r="J9" i="29"/>
  <c r="L8" i="29"/>
  <c r="T7" i="29"/>
  <c r="M54" i="28"/>
  <c r="O54" i="28" s="1"/>
  <c r="I54" i="28"/>
  <c r="O50" i="28"/>
  <c r="M50" i="28"/>
  <c r="I50" i="28"/>
  <c r="M49" i="28"/>
  <c r="L49" i="28"/>
  <c r="K49" i="28"/>
  <c r="J49" i="28"/>
  <c r="O45" i="28"/>
  <c r="M45" i="28"/>
  <c r="I45" i="28"/>
  <c r="M41" i="28"/>
  <c r="I41" i="28"/>
  <c r="M37" i="28"/>
  <c r="O37" i="28" s="1"/>
  <c r="I37" i="28"/>
  <c r="L36" i="28"/>
  <c r="K36" i="28"/>
  <c r="J36" i="28"/>
  <c r="O32" i="28"/>
  <c r="M32" i="28"/>
  <c r="I32" i="28"/>
  <c r="M31" i="28"/>
  <c r="L31" i="28"/>
  <c r="K31" i="28"/>
  <c r="J31" i="28"/>
  <c r="O27" i="28"/>
  <c r="M27" i="28"/>
  <c r="M26" i="28" s="1"/>
  <c r="I27" i="28"/>
  <c r="L26" i="28"/>
  <c r="K26" i="28"/>
  <c r="J26" i="28"/>
  <c r="M22" i="28"/>
  <c r="O22" i="28" s="1"/>
  <c r="I22" i="28"/>
  <c r="M18" i="28"/>
  <c r="O18" i="28" s="1"/>
  <c r="I18" i="28"/>
  <c r="O14" i="28"/>
  <c r="M14" i="28"/>
  <c r="I14" i="28"/>
  <c r="O10" i="28"/>
  <c r="M10" i="28"/>
  <c r="M9" i="28" s="1"/>
  <c r="I10" i="28"/>
  <c r="L9" i="28"/>
  <c r="L8" i="28" s="1"/>
  <c r="T7" i="28" s="1"/>
  <c r="K9" i="28"/>
  <c r="J9" i="28"/>
  <c r="K8" i="28"/>
  <c r="O52" i="27"/>
  <c r="M52" i="27"/>
  <c r="I52" i="27"/>
  <c r="O48" i="27"/>
  <c r="M48" i="27"/>
  <c r="I48" i="27"/>
  <c r="M44" i="27"/>
  <c r="I44" i="27"/>
  <c r="M40" i="27"/>
  <c r="O40" i="27" s="1"/>
  <c r="I40" i="27"/>
  <c r="L39" i="27"/>
  <c r="K39" i="27"/>
  <c r="J39" i="27"/>
  <c r="O35" i="27"/>
  <c r="M35" i="27"/>
  <c r="I35" i="27"/>
  <c r="O31" i="27"/>
  <c r="M31" i="27"/>
  <c r="I31" i="27"/>
  <c r="M27" i="27"/>
  <c r="I27" i="27"/>
  <c r="M23" i="27"/>
  <c r="O23" i="27" s="1"/>
  <c r="I23" i="27"/>
  <c r="L22" i="27"/>
  <c r="K22" i="27"/>
  <c r="J22" i="27"/>
  <c r="O18" i="27"/>
  <c r="M18" i="27"/>
  <c r="I18" i="27"/>
  <c r="O14" i="27"/>
  <c r="M14" i="27"/>
  <c r="I14" i="27"/>
  <c r="M10" i="27"/>
  <c r="I10" i="27"/>
  <c r="L9" i="27"/>
  <c r="K9" i="27"/>
  <c r="J9" i="27"/>
  <c r="L8" i="27"/>
  <c r="T7" i="27" s="1"/>
  <c r="K8" i="27"/>
  <c r="O76" i="26"/>
  <c r="M76" i="26"/>
  <c r="I76" i="26"/>
  <c r="M72" i="26"/>
  <c r="O72" i="26" s="1"/>
  <c r="I72" i="26"/>
  <c r="M68" i="26"/>
  <c r="O68" i="26" s="1"/>
  <c r="I68" i="26"/>
  <c r="O64" i="26"/>
  <c r="M64" i="26"/>
  <c r="I64" i="26"/>
  <c r="O60" i="26"/>
  <c r="M60" i="26"/>
  <c r="I60" i="26"/>
  <c r="M56" i="26"/>
  <c r="O56" i="26" s="1"/>
  <c r="I56" i="26"/>
  <c r="M52" i="26"/>
  <c r="O52" i="26" s="1"/>
  <c r="I52" i="26"/>
  <c r="O48" i="26"/>
  <c r="M48" i="26"/>
  <c r="I48" i="26"/>
  <c r="O44" i="26"/>
  <c r="M44" i="26"/>
  <c r="I44" i="26"/>
  <c r="M40" i="26"/>
  <c r="O40" i="26" s="1"/>
  <c r="I40" i="26"/>
  <c r="M36" i="26"/>
  <c r="O36" i="26" s="1"/>
  <c r="I36" i="26"/>
  <c r="O32" i="26"/>
  <c r="M32" i="26"/>
  <c r="I32" i="26"/>
  <c r="L31" i="26"/>
  <c r="K31" i="26"/>
  <c r="J31" i="26"/>
  <c r="O27" i="26"/>
  <c r="M27" i="26"/>
  <c r="I27" i="26"/>
  <c r="M23" i="26"/>
  <c r="I23" i="26"/>
  <c r="M19" i="26"/>
  <c r="O19" i="26" s="1"/>
  <c r="I19" i="26"/>
  <c r="L18" i="26"/>
  <c r="K18" i="26"/>
  <c r="J18" i="26"/>
  <c r="J8" i="26" s="1"/>
  <c r="O14" i="26"/>
  <c r="M14" i="26"/>
  <c r="I14" i="26"/>
  <c r="O10" i="26"/>
  <c r="M10" i="26"/>
  <c r="M9" i="26" s="1"/>
  <c r="I10" i="26"/>
  <c r="L9" i="26"/>
  <c r="K9" i="26"/>
  <c r="J9" i="26"/>
  <c r="L8" i="26"/>
  <c r="T7" i="26" s="1"/>
  <c r="K8" i="26"/>
  <c r="O72" i="25"/>
  <c r="M72" i="25"/>
  <c r="I72" i="25"/>
  <c r="O68" i="25"/>
  <c r="M68" i="25"/>
  <c r="I68" i="25"/>
  <c r="M64" i="25"/>
  <c r="O64" i="25" s="1"/>
  <c r="I64" i="25"/>
  <c r="M60" i="25"/>
  <c r="O60" i="25" s="1"/>
  <c r="I60" i="25"/>
  <c r="O56" i="25"/>
  <c r="M56" i="25"/>
  <c r="I56" i="25"/>
  <c r="O52" i="25"/>
  <c r="M52" i="25"/>
  <c r="I52" i="25"/>
  <c r="M48" i="25"/>
  <c r="O48" i="25" s="1"/>
  <c r="I48" i="25"/>
  <c r="M44" i="25"/>
  <c r="O44" i="25" s="1"/>
  <c r="I44" i="25"/>
  <c r="O40" i="25"/>
  <c r="M40" i="25"/>
  <c r="I40" i="25"/>
  <c r="O36" i="25"/>
  <c r="M36" i="25"/>
  <c r="I36" i="25"/>
  <c r="M32" i="25"/>
  <c r="I32" i="25"/>
  <c r="M28" i="25"/>
  <c r="O28" i="25" s="1"/>
  <c r="I28" i="25"/>
  <c r="L27" i="25"/>
  <c r="K27" i="25"/>
  <c r="J27" i="25"/>
  <c r="O23" i="25"/>
  <c r="M23" i="25"/>
  <c r="I23" i="25"/>
  <c r="O19" i="25"/>
  <c r="M19" i="25"/>
  <c r="M18" i="25" s="1"/>
  <c r="I19" i="25"/>
  <c r="L18" i="25"/>
  <c r="L8" i="25" s="1"/>
  <c r="T7" i="25" s="1"/>
  <c r="K18" i="25"/>
  <c r="K8" i="25" s="1"/>
  <c r="J18" i="25"/>
  <c r="M14" i="25"/>
  <c r="I14" i="25"/>
  <c r="M10" i="25"/>
  <c r="O10" i="25" s="1"/>
  <c r="I10" i="25"/>
  <c r="L9" i="25"/>
  <c r="K9" i="25"/>
  <c r="J9" i="25"/>
  <c r="J8" i="25"/>
  <c r="M68" i="24"/>
  <c r="I68" i="24"/>
  <c r="L67" i="24"/>
  <c r="K67" i="24"/>
  <c r="K8" i="24" s="1"/>
  <c r="J67" i="24"/>
  <c r="M63" i="24"/>
  <c r="O63" i="24" s="1"/>
  <c r="I63" i="24"/>
  <c r="M62" i="24"/>
  <c r="L62" i="24"/>
  <c r="K62" i="24"/>
  <c r="J62" i="24"/>
  <c r="J8" i="24" s="1"/>
  <c r="O58" i="24"/>
  <c r="M58" i="24"/>
  <c r="I58" i="24"/>
  <c r="O54" i="24"/>
  <c r="M54" i="24"/>
  <c r="I54" i="24"/>
  <c r="M50" i="24"/>
  <c r="O50" i="24" s="1"/>
  <c r="I50" i="24"/>
  <c r="M46" i="24"/>
  <c r="O46" i="24" s="1"/>
  <c r="I46" i="24"/>
  <c r="O42" i="24"/>
  <c r="M42" i="24"/>
  <c r="I42" i="24"/>
  <c r="O38" i="24"/>
  <c r="M38" i="24"/>
  <c r="I38" i="24"/>
  <c r="M34" i="24"/>
  <c r="O34" i="24" s="1"/>
  <c r="I34" i="24"/>
  <c r="M30" i="24"/>
  <c r="O30" i="24" s="1"/>
  <c r="I30" i="24"/>
  <c r="O26" i="24"/>
  <c r="M26" i="24"/>
  <c r="I26" i="24"/>
  <c r="O22" i="24"/>
  <c r="M22" i="24"/>
  <c r="I22" i="24"/>
  <c r="M18" i="24"/>
  <c r="O18" i="24" s="1"/>
  <c r="I18" i="24"/>
  <c r="M14" i="24"/>
  <c r="O14" i="24" s="1"/>
  <c r="I14" i="24"/>
  <c r="O10" i="24"/>
  <c r="M10" i="24"/>
  <c r="I10" i="24"/>
  <c r="L9" i="24"/>
  <c r="K9" i="24"/>
  <c r="J9" i="24"/>
  <c r="L8" i="24"/>
  <c r="T7" i="24"/>
  <c r="M79" i="23"/>
  <c r="O79" i="23" s="1"/>
  <c r="I79" i="23"/>
  <c r="O75" i="23"/>
  <c r="M75" i="23"/>
  <c r="I75" i="23"/>
  <c r="M74" i="23"/>
  <c r="L74" i="23"/>
  <c r="K74" i="23"/>
  <c r="J74" i="23"/>
  <c r="O70" i="23"/>
  <c r="M70" i="23"/>
  <c r="I70" i="23"/>
  <c r="M66" i="23"/>
  <c r="O66" i="23" s="1"/>
  <c r="I66" i="23"/>
  <c r="M62" i="23"/>
  <c r="O62" i="23" s="1"/>
  <c r="I62" i="23"/>
  <c r="O58" i="23"/>
  <c r="M58" i="23"/>
  <c r="I58" i="23"/>
  <c r="L57" i="23"/>
  <c r="K57" i="23"/>
  <c r="J57" i="23"/>
  <c r="O53" i="23"/>
  <c r="M53" i="23"/>
  <c r="I53" i="23"/>
  <c r="M49" i="23"/>
  <c r="I49" i="23"/>
  <c r="M45" i="23"/>
  <c r="O45" i="23" s="1"/>
  <c r="I45" i="23"/>
  <c r="L44" i="23"/>
  <c r="K44" i="23"/>
  <c r="J44" i="23"/>
  <c r="O40" i="23"/>
  <c r="M40" i="23"/>
  <c r="I40" i="23"/>
  <c r="O36" i="23"/>
  <c r="M36" i="23"/>
  <c r="I36" i="23"/>
  <c r="M32" i="23"/>
  <c r="I32" i="23"/>
  <c r="L31" i="23"/>
  <c r="K31" i="23"/>
  <c r="K8" i="23" s="1"/>
  <c r="J31" i="23"/>
  <c r="M27" i="23"/>
  <c r="O27" i="23" s="1"/>
  <c r="I27" i="23"/>
  <c r="O23" i="23"/>
  <c r="M23" i="23"/>
  <c r="I23" i="23"/>
  <c r="M22" i="23"/>
  <c r="L22" i="23"/>
  <c r="L8" i="23" s="1"/>
  <c r="T7" i="23" s="1"/>
  <c r="K22" i="23"/>
  <c r="J22" i="23"/>
  <c r="O18" i="23"/>
  <c r="M18" i="23"/>
  <c r="I18" i="23"/>
  <c r="M14" i="23"/>
  <c r="I14" i="23"/>
  <c r="M10" i="23"/>
  <c r="O10" i="23" s="1"/>
  <c r="I10" i="23"/>
  <c r="L9" i="23"/>
  <c r="K9" i="23"/>
  <c r="J9" i="23"/>
  <c r="J8" i="23" s="1"/>
  <c r="M39" i="22"/>
  <c r="O39" i="22" s="1"/>
  <c r="I39" i="22"/>
  <c r="M35" i="22"/>
  <c r="O35" i="22" s="1"/>
  <c r="I35" i="22"/>
  <c r="O31" i="22"/>
  <c r="M31" i="22"/>
  <c r="I31" i="22"/>
  <c r="O27" i="22"/>
  <c r="M27" i="22"/>
  <c r="I27" i="22"/>
  <c r="M23" i="22"/>
  <c r="O23" i="22" s="1"/>
  <c r="I23" i="22"/>
  <c r="M19" i="22"/>
  <c r="O19" i="22" s="1"/>
  <c r="I19" i="22"/>
  <c r="O15" i="22"/>
  <c r="M15" i="22"/>
  <c r="I15" i="22"/>
  <c r="L14" i="22"/>
  <c r="K14" i="22"/>
  <c r="J14" i="22"/>
  <c r="O10" i="22"/>
  <c r="M10" i="22"/>
  <c r="M9" i="22" s="1"/>
  <c r="I10" i="22"/>
  <c r="L9" i="22"/>
  <c r="L8" i="22" s="1"/>
  <c r="T7" i="22" s="1"/>
  <c r="K9" i="22"/>
  <c r="J9" i="22"/>
  <c r="K8" i="22"/>
  <c r="J8" i="22"/>
  <c r="O476" i="21"/>
  <c r="M476" i="21"/>
  <c r="I476" i="21"/>
  <c r="O472" i="21"/>
  <c r="M472" i="21"/>
  <c r="I472" i="21"/>
  <c r="M468" i="21"/>
  <c r="O468" i="21" s="1"/>
  <c r="I468" i="21"/>
  <c r="M464" i="21"/>
  <c r="O464" i="21" s="1"/>
  <c r="I464" i="21"/>
  <c r="O460" i="21"/>
  <c r="M460" i="21"/>
  <c r="I460" i="21"/>
  <c r="O456" i="21"/>
  <c r="M456" i="21"/>
  <c r="I456" i="21"/>
  <c r="M452" i="21"/>
  <c r="I452" i="21"/>
  <c r="M448" i="21"/>
  <c r="O448" i="21" s="1"/>
  <c r="I448" i="21"/>
  <c r="L447" i="21"/>
  <c r="K447" i="21"/>
  <c r="J447" i="21"/>
  <c r="O443" i="21"/>
  <c r="M443" i="21"/>
  <c r="I443" i="21"/>
  <c r="O439" i="21"/>
  <c r="M439" i="21"/>
  <c r="I439" i="21"/>
  <c r="M435" i="21"/>
  <c r="O435" i="21" s="1"/>
  <c r="I435" i="21"/>
  <c r="M431" i="21"/>
  <c r="O431" i="21" s="1"/>
  <c r="I431" i="21"/>
  <c r="O427" i="21"/>
  <c r="M427" i="21"/>
  <c r="I427" i="21"/>
  <c r="O423" i="21"/>
  <c r="M423" i="21"/>
  <c r="I423" i="21"/>
  <c r="M419" i="21"/>
  <c r="O419" i="21" s="1"/>
  <c r="I419" i="21"/>
  <c r="M415" i="21"/>
  <c r="O415" i="21" s="1"/>
  <c r="I415" i="21"/>
  <c r="O411" i="21"/>
  <c r="M411" i="21"/>
  <c r="I411" i="21"/>
  <c r="O407" i="21"/>
  <c r="M407" i="21"/>
  <c r="I407" i="21"/>
  <c r="M403" i="21"/>
  <c r="O403" i="21" s="1"/>
  <c r="I403" i="21"/>
  <c r="M399" i="21"/>
  <c r="O399" i="21" s="1"/>
  <c r="I399" i="21"/>
  <c r="O395" i="21"/>
  <c r="M395" i="21"/>
  <c r="I395" i="21"/>
  <c r="O391" i="21"/>
  <c r="M391" i="21"/>
  <c r="I391" i="21"/>
  <c r="M387" i="21"/>
  <c r="O387" i="21" s="1"/>
  <c r="I387" i="21"/>
  <c r="M383" i="21"/>
  <c r="O383" i="21" s="1"/>
  <c r="I383" i="21"/>
  <c r="O379" i="21"/>
  <c r="M379" i="21"/>
  <c r="I379" i="21"/>
  <c r="O375" i="21"/>
  <c r="M375" i="21"/>
  <c r="I375" i="21"/>
  <c r="M371" i="21"/>
  <c r="O371" i="21" s="1"/>
  <c r="I371" i="21"/>
  <c r="M367" i="21"/>
  <c r="O367" i="21" s="1"/>
  <c r="I367" i="21"/>
  <c r="O363" i="21"/>
  <c r="M363" i="21"/>
  <c r="I363" i="21"/>
  <c r="O359" i="21"/>
  <c r="M359" i="21"/>
  <c r="I359" i="21"/>
  <c r="M355" i="21"/>
  <c r="O355" i="21" s="1"/>
  <c r="I355" i="21"/>
  <c r="M351" i="21"/>
  <c r="O351" i="21" s="1"/>
  <c r="I351" i="21"/>
  <c r="O347" i="21"/>
  <c r="M347" i="21"/>
  <c r="I347" i="21"/>
  <c r="O343" i="21"/>
  <c r="M343" i="21"/>
  <c r="I343" i="21"/>
  <c r="L342" i="21"/>
  <c r="K342" i="21"/>
  <c r="J342" i="21"/>
  <c r="M338" i="21"/>
  <c r="O338" i="21" s="1"/>
  <c r="I338" i="21"/>
  <c r="M334" i="21"/>
  <c r="O334" i="21" s="1"/>
  <c r="I334" i="21"/>
  <c r="O330" i="21"/>
  <c r="M330" i="21"/>
  <c r="I330" i="21"/>
  <c r="O326" i="21"/>
  <c r="M326" i="21"/>
  <c r="I326" i="21"/>
  <c r="M322" i="21"/>
  <c r="I322" i="21"/>
  <c r="M318" i="21"/>
  <c r="O318" i="21" s="1"/>
  <c r="I318" i="21"/>
  <c r="L317" i="21"/>
  <c r="K317" i="21"/>
  <c r="J317" i="21"/>
  <c r="O313" i="21"/>
  <c r="M313" i="21"/>
  <c r="I313" i="21"/>
  <c r="O309" i="21"/>
  <c r="M309" i="21"/>
  <c r="I309" i="21"/>
  <c r="M305" i="21"/>
  <c r="O305" i="21" s="1"/>
  <c r="I305" i="21"/>
  <c r="M301" i="21"/>
  <c r="O301" i="21" s="1"/>
  <c r="I301" i="21"/>
  <c r="O297" i="21"/>
  <c r="M297" i="21"/>
  <c r="I297" i="21"/>
  <c r="O293" i="21"/>
  <c r="M293" i="21"/>
  <c r="I293" i="21"/>
  <c r="M289" i="21"/>
  <c r="O289" i="21" s="1"/>
  <c r="I289" i="21"/>
  <c r="M285" i="21"/>
  <c r="O285" i="21" s="1"/>
  <c r="I285" i="21"/>
  <c r="O281" i="21"/>
  <c r="M281" i="21"/>
  <c r="I281" i="21"/>
  <c r="O277" i="21"/>
  <c r="M277" i="21"/>
  <c r="I277" i="21"/>
  <c r="M273" i="21"/>
  <c r="O273" i="21" s="1"/>
  <c r="I273" i="21"/>
  <c r="O269" i="21"/>
  <c r="M269" i="21"/>
  <c r="I269" i="21"/>
  <c r="O265" i="21"/>
  <c r="M265" i="21"/>
  <c r="I265" i="21"/>
  <c r="L264" i="21"/>
  <c r="K264" i="21"/>
  <c r="J264" i="21"/>
  <c r="O260" i="21"/>
  <c r="M260" i="21"/>
  <c r="M259" i="21" s="1"/>
  <c r="I260" i="21"/>
  <c r="L259" i="21"/>
  <c r="K259" i="21"/>
  <c r="J259" i="21"/>
  <c r="M255" i="21"/>
  <c r="I255" i="21"/>
  <c r="M251" i="21"/>
  <c r="O251" i="21" s="1"/>
  <c r="I251" i="21"/>
  <c r="L250" i="21"/>
  <c r="K250" i="21"/>
  <c r="J250" i="21"/>
  <c r="O246" i="21"/>
  <c r="M246" i="21"/>
  <c r="I246" i="21"/>
  <c r="O242" i="21"/>
  <c r="M242" i="21"/>
  <c r="I242" i="21"/>
  <c r="M238" i="21"/>
  <c r="O238" i="21" s="1"/>
  <c r="I238" i="21"/>
  <c r="M234" i="21"/>
  <c r="O234" i="21" s="1"/>
  <c r="I234" i="21"/>
  <c r="O230" i="21"/>
  <c r="M230" i="21"/>
  <c r="I230" i="21"/>
  <c r="O226" i="21"/>
  <c r="M226" i="21"/>
  <c r="I226" i="21"/>
  <c r="M222" i="21"/>
  <c r="O222" i="21" s="1"/>
  <c r="I222" i="21"/>
  <c r="M218" i="21"/>
  <c r="O218" i="21" s="1"/>
  <c r="I218" i="21"/>
  <c r="O214" i="21"/>
  <c r="M214" i="21"/>
  <c r="I214" i="21"/>
  <c r="O210" i="21"/>
  <c r="M210" i="21"/>
  <c r="I210" i="21"/>
  <c r="M206" i="21"/>
  <c r="O206" i="21" s="1"/>
  <c r="I206" i="21"/>
  <c r="M202" i="21"/>
  <c r="O202" i="21" s="1"/>
  <c r="I202" i="21"/>
  <c r="O198" i="21"/>
  <c r="M198" i="21"/>
  <c r="I198" i="21"/>
  <c r="O194" i="21"/>
  <c r="M194" i="21"/>
  <c r="I194" i="21"/>
  <c r="M190" i="21"/>
  <c r="O190" i="21" s="1"/>
  <c r="I190" i="21"/>
  <c r="M186" i="21"/>
  <c r="O186" i="21" s="1"/>
  <c r="I186" i="21"/>
  <c r="O182" i="21"/>
  <c r="M182" i="21"/>
  <c r="I182" i="21"/>
  <c r="O178" i="21"/>
  <c r="M178" i="21"/>
  <c r="I178" i="21"/>
  <c r="M174" i="21"/>
  <c r="O174" i="21" s="1"/>
  <c r="I174" i="21"/>
  <c r="M170" i="21"/>
  <c r="O170" i="21" s="1"/>
  <c r="I170" i="21"/>
  <c r="O166" i="21"/>
  <c r="M166" i="21"/>
  <c r="I166" i="21"/>
  <c r="M165" i="21"/>
  <c r="L165" i="21"/>
  <c r="K165" i="21"/>
  <c r="J165" i="21"/>
  <c r="O161" i="21"/>
  <c r="M161" i="21"/>
  <c r="I161" i="21"/>
  <c r="M157" i="21"/>
  <c r="O157" i="21" s="1"/>
  <c r="I157" i="21"/>
  <c r="M153" i="21"/>
  <c r="O153" i="21" s="1"/>
  <c r="I153" i="21"/>
  <c r="O149" i="21"/>
  <c r="M149" i="21"/>
  <c r="I149" i="21"/>
  <c r="O145" i="21"/>
  <c r="M145" i="21"/>
  <c r="I145" i="21"/>
  <c r="M141" i="21"/>
  <c r="O141" i="21" s="1"/>
  <c r="I141" i="21"/>
  <c r="M137" i="21"/>
  <c r="O137" i="21" s="1"/>
  <c r="I137" i="21"/>
  <c r="O133" i="21"/>
  <c r="M133" i="21"/>
  <c r="I133" i="21"/>
  <c r="O129" i="21"/>
  <c r="M129" i="21"/>
  <c r="I129" i="21"/>
  <c r="L128" i="21"/>
  <c r="K128" i="21"/>
  <c r="J128" i="21"/>
  <c r="M124" i="21"/>
  <c r="O124" i="21" s="1"/>
  <c r="I124" i="21"/>
  <c r="M120" i="21"/>
  <c r="O120" i="21" s="1"/>
  <c r="I120" i="21"/>
  <c r="O116" i="21"/>
  <c r="M116" i="21"/>
  <c r="I116" i="21"/>
  <c r="M112" i="21"/>
  <c r="O112" i="21" s="1"/>
  <c r="I112" i="21"/>
  <c r="M108" i="21"/>
  <c r="O108" i="21" s="1"/>
  <c r="I108" i="21"/>
  <c r="M104" i="21"/>
  <c r="O104" i="21" s="1"/>
  <c r="I104" i="21"/>
  <c r="O100" i="21"/>
  <c r="M100" i="21"/>
  <c r="I100" i="21"/>
  <c r="M96" i="21"/>
  <c r="O96" i="21" s="1"/>
  <c r="I96" i="21"/>
  <c r="M92" i="21"/>
  <c r="O92" i="21" s="1"/>
  <c r="I92" i="21"/>
  <c r="M88" i="21"/>
  <c r="O88" i="21" s="1"/>
  <c r="I88" i="21"/>
  <c r="O84" i="21"/>
  <c r="M84" i="21"/>
  <c r="I84" i="21"/>
  <c r="M80" i="21"/>
  <c r="I80" i="21"/>
  <c r="L79" i="21"/>
  <c r="L8" i="21" s="1"/>
  <c r="T7" i="21" s="1"/>
  <c r="K79" i="21"/>
  <c r="J79" i="21"/>
  <c r="M75" i="21"/>
  <c r="O75" i="21" s="1"/>
  <c r="I75" i="21"/>
  <c r="M71" i="21"/>
  <c r="O71" i="21" s="1"/>
  <c r="I71" i="21"/>
  <c r="O67" i="21"/>
  <c r="M67" i="21"/>
  <c r="I67" i="21"/>
  <c r="O63" i="21"/>
  <c r="M63" i="21"/>
  <c r="I63" i="21"/>
  <c r="M59" i="21"/>
  <c r="O59" i="21" s="1"/>
  <c r="I59" i="21"/>
  <c r="M55" i="21"/>
  <c r="O55" i="21" s="1"/>
  <c r="I55" i="21"/>
  <c r="O51" i="21"/>
  <c r="M51" i="21"/>
  <c r="I51" i="21"/>
  <c r="O47" i="21"/>
  <c r="M47" i="21"/>
  <c r="I47" i="21"/>
  <c r="M43" i="21"/>
  <c r="O43" i="21" s="1"/>
  <c r="I43" i="21"/>
  <c r="M39" i="21"/>
  <c r="O39" i="21" s="1"/>
  <c r="I39" i="21"/>
  <c r="M38" i="21"/>
  <c r="L38" i="21"/>
  <c r="K38" i="21"/>
  <c r="J38" i="21"/>
  <c r="O34" i="21"/>
  <c r="M34" i="21"/>
  <c r="I34" i="21"/>
  <c r="O30" i="21"/>
  <c r="M30" i="21"/>
  <c r="I30" i="21"/>
  <c r="M26" i="21"/>
  <c r="O26" i="21" s="1"/>
  <c r="I26" i="21"/>
  <c r="M22" i="21"/>
  <c r="O22" i="21" s="1"/>
  <c r="I22" i="21"/>
  <c r="O18" i="21"/>
  <c r="M18" i="21"/>
  <c r="I18" i="21"/>
  <c r="O14" i="21"/>
  <c r="M14" i="21"/>
  <c r="I14" i="21"/>
  <c r="M10" i="21"/>
  <c r="I10" i="21"/>
  <c r="L9" i="21"/>
  <c r="K9" i="21"/>
  <c r="J9" i="21"/>
  <c r="J8" i="21" s="1"/>
  <c r="K8" i="21"/>
  <c r="O135" i="20"/>
  <c r="M135" i="20"/>
  <c r="M122" i="20" s="1"/>
  <c r="I135" i="20"/>
  <c r="M131" i="20"/>
  <c r="O131" i="20" s="1"/>
  <c r="I131" i="20"/>
  <c r="O127" i="20"/>
  <c r="M127" i="20"/>
  <c r="I127" i="20"/>
  <c r="O123" i="20"/>
  <c r="M123" i="20"/>
  <c r="I123" i="20"/>
  <c r="L122" i="20"/>
  <c r="K122" i="20"/>
  <c r="J122" i="20"/>
  <c r="M118" i="20"/>
  <c r="O118" i="20" s="1"/>
  <c r="I118" i="20"/>
  <c r="M114" i="20"/>
  <c r="O114" i="20" s="1"/>
  <c r="I114" i="20"/>
  <c r="O110" i="20"/>
  <c r="M110" i="20"/>
  <c r="I110" i="20"/>
  <c r="O106" i="20"/>
  <c r="M106" i="20"/>
  <c r="I106" i="20"/>
  <c r="O102" i="20"/>
  <c r="M102" i="20"/>
  <c r="I102" i="20"/>
  <c r="M98" i="20"/>
  <c r="O98" i="20" s="1"/>
  <c r="I98" i="20"/>
  <c r="O94" i="20"/>
  <c r="M94" i="20"/>
  <c r="I94" i="20"/>
  <c r="O90" i="20"/>
  <c r="M90" i="20"/>
  <c r="I90" i="20"/>
  <c r="L89" i="20"/>
  <c r="L8" i="20" s="1"/>
  <c r="T7" i="20" s="1"/>
  <c r="K89" i="20"/>
  <c r="J89" i="20"/>
  <c r="M85" i="20"/>
  <c r="O85" i="20" s="1"/>
  <c r="I85" i="20"/>
  <c r="M81" i="20"/>
  <c r="I81" i="20"/>
  <c r="L80" i="20"/>
  <c r="K80" i="20"/>
  <c r="J80" i="20"/>
  <c r="M76" i="20"/>
  <c r="O76" i="20" s="1"/>
  <c r="I76" i="20"/>
  <c r="O72" i="20"/>
  <c r="M72" i="20"/>
  <c r="I72" i="20"/>
  <c r="O68" i="20"/>
  <c r="M68" i="20"/>
  <c r="I68" i="20"/>
  <c r="M64" i="20"/>
  <c r="O64" i="20" s="1"/>
  <c r="I64" i="20"/>
  <c r="M60" i="20"/>
  <c r="O60" i="20" s="1"/>
  <c r="I60" i="20"/>
  <c r="O56" i="20"/>
  <c r="M56" i="20"/>
  <c r="I56" i="20"/>
  <c r="O52" i="20"/>
  <c r="M52" i="20"/>
  <c r="I52" i="20"/>
  <c r="M48" i="20"/>
  <c r="I48" i="20"/>
  <c r="L47" i="20"/>
  <c r="K47" i="20"/>
  <c r="K8" i="20" s="1"/>
  <c r="J47" i="20"/>
  <c r="M43" i="20"/>
  <c r="O43" i="20" s="1"/>
  <c r="I43" i="20"/>
  <c r="M42" i="20"/>
  <c r="L42" i="20"/>
  <c r="K42" i="20"/>
  <c r="J42" i="20"/>
  <c r="O38" i="20"/>
  <c r="M38" i="20"/>
  <c r="I38" i="20"/>
  <c r="M34" i="20"/>
  <c r="O34" i="20" s="1"/>
  <c r="I34" i="20"/>
  <c r="M30" i="20"/>
  <c r="O30" i="20" s="1"/>
  <c r="I30" i="20"/>
  <c r="M26" i="20"/>
  <c r="O26" i="20" s="1"/>
  <c r="I26" i="20"/>
  <c r="O22" i="20"/>
  <c r="M22" i="20"/>
  <c r="I22" i="20"/>
  <c r="M18" i="20"/>
  <c r="O18" i="20" s="1"/>
  <c r="I18" i="20"/>
  <c r="M14" i="20"/>
  <c r="O14" i="20" s="1"/>
  <c r="I14" i="20"/>
  <c r="M10" i="20"/>
  <c r="O10" i="20" s="1"/>
  <c r="I10" i="20"/>
  <c r="M9" i="20"/>
  <c r="L9" i="20"/>
  <c r="K9" i="20"/>
  <c r="J9" i="20"/>
  <c r="J8" i="20" s="1"/>
  <c r="M75" i="19"/>
  <c r="O75" i="19" s="1"/>
  <c r="I75" i="19"/>
  <c r="M71" i="19"/>
  <c r="O71" i="19" s="1"/>
  <c r="I71" i="19"/>
  <c r="M70" i="19"/>
  <c r="L70" i="19"/>
  <c r="K70" i="19"/>
  <c r="J70" i="19"/>
  <c r="J8" i="19" s="1"/>
  <c r="O66" i="19"/>
  <c r="M66" i="19"/>
  <c r="I66" i="19"/>
  <c r="M65" i="19"/>
  <c r="L65" i="19"/>
  <c r="K65" i="19"/>
  <c r="J65" i="19"/>
  <c r="O61" i="19"/>
  <c r="M61" i="19"/>
  <c r="M60" i="19" s="1"/>
  <c r="I61" i="19"/>
  <c r="L60" i="19"/>
  <c r="K60" i="19"/>
  <c r="J60" i="19"/>
  <c r="M56" i="19"/>
  <c r="O56" i="19" s="1"/>
  <c r="I56" i="19"/>
  <c r="M52" i="19"/>
  <c r="O52" i="19" s="1"/>
  <c r="I52" i="19"/>
  <c r="O48" i="19"/>
  <c r="M48" i="19"/>
  <c r="I48" i="19"/>
  <c r="L47" i="19"/>
  <c r="K47" i="19"/>
  <c r="J47" i="19"/>
  <c r="M43" i="19"/>
  <c r="O43" i="19" s="1"/>
  <c r="I43" i="19"/>
  <c r="M39" i="19"/>
  <c r="O39" i="19" s="1"/>
  <c r="I39" i="19"/>
  <c r="M35" i="19"/>
  <c r="O35" i="19" s="1"/>
  <c r="I35" i="19"/>
  <c r="O31" i="19"/>
  <c r="M31" i="19"/>
  <c r="I31" i="19"/>
  <c r="M27" i="19"/>
  <c r="I27" i="19"/>
  <c r="L26" i="19"/>
  <c r="K26" i="19"/>
  <c r="J26" i="19"/>
  <c r="M22" i="19"/>
  <c r="O22" i="19" s="1"/>
  <c r="I22" i="19"/>
  <c r="M18" i="19"/>
  <c r="O18" i="19" s="1"/>
  <c r="I18" i="19"/>
  <c r="O14" i="19"/>
  <c r="M14" i="19"/>
  <c r="I14" i="19"/>
  <c r="O10" i="19"/>
  <c r="M10" i="19"/>
  <c r="M9" i="19" s="1"/>
  <c r="I10" i="19"/>
  <c r="L9" i="19"/>
  <c r="K9" i="19"/>
  <c r="K8" i="19" s="1"/>
  <c r="J9" i="19"/>
  <c r="L8" i="19"/>
  <c r="T7" i="19" s="1"/>
  <c r="O83" i="18"/>
  <c r="M83" i="18"/>
  <c r="I83" i="18"/>
  <c r="O79" i="18"/>
  <c r="M79" i="18"/>
  <c r="M78" i="18" s="1"/>
  <c r="I79" i="18"/>
  <c r="L78" i="18"/>
  <c r="K78" i="18"/>
  <c r="J78" i="18"/>
  <c r="M74" i="18"/>
  <c r="I74" i="18"/>
  <c r="L73" i="18"/>
  <c r="K73" i="18"/>
  <c r="J73" i="18"/>
  <c r="M69" i="18"/>
  <c r="O69" i="18" s="1"/>
  <c r="I69" i="18"/>
  <c r="M68" i="18"/>
  <c r="L68" i="18"/>
  <c r="K68" i="18"/>
  <c r="J68" i="18"/>
  <c r="O64" i="18"/>
  <c r="M64" i="18"/>
  <c r="I64" i="18"/>
  <c r="O60" i="18"/>
  <c r="M60" i="18"/>
  <c r="M51" i="18" s="1"/>
  <c r="I60" i="18"/>
  <c r="M56" i="18"/>
  <c r="O56" i="18" s="1"/>
  <c r="I56" i="18"/>
  <c r="M52" i="18"/>
  <c r="O52" i="18" s="1"/>
  <c r="I52" i="18"/>
  <c r="L51" i="18"/>
  <c r="K51" i="18"/>
  <c r="J51" i="18"/>
  <c r="J8" i="18" s="1"/>
  <c r="O47" i="18"/>
  <c r="M47" i="18"/>
  <c r="I47" i="18"/>
  <c r="O43" i="18"/>
  <c r="M43" i="18"/>
  <c r="I43" i="18"/>
  <c r="M39" i="18"/>
  <c r="O39" i="18" s="1"/>
  <c r="I39" i="18"/>
  <c r="M35" i="18"/>
  <c r="O35" i="18" s="1"/>
  <c r="I35" i="18"/>
  <c r="O31" i="18"/>
  <c r="M31" i="18"/>
  <c r="I31" i="18"/>
  <c r="M30" i="18"/>
  <c r="L30" i="18"/>
  <c r="K30" i="18"/>
  <c r="J30" i="18"/>
  <c r="O26" i="18"/>
  <c r="M26" i="18"/>
  <c r="I26" i="18"/>
  <c r="M22" i="18"/>
  <c r="O22" i="18" s="1"/>
  <c r="I22" i="18"/>
  <c r="M18" i="18"/>
  <c r="O18" i="18" s="1"/>
  <c r="I18" i="18"/>
  <c r="O14" i="18"/>
  <c r="M14" i="18"/>
  <c r="I14" i="18"/>
  <c r="O10" i="18"/>
  <c r="M10" i="18"/>
  <c r="I10" i="18"/>
  <c r="L9" i="18"/>
  <c r="K9" i="18"/>
  <c r="K8" i="18" s="1"/>
  <c r="J9" i="18"/>
  <c r="L8" i="18"/>
  <c r="T7" i="18" s="1"/>
  <c r="O294" i="17"/>
  <c r="M294" i="17"/>
  <c r="I294" i="17"/>
  <c r="O290" i="17"/>
  <c r="M290" i="17"/>
  <c r="I290" i="17"/>
  <c r="M286" i="17"/>
  <c r="O286" i="17" s="1"/>
  <c r="I286" i="17"/>
  <c r="M282" i="17"/>
  <c r="O282" i="17" s="1"/>
  <c r="I282" i="17"/>
  <c r="M281" i="17"/>
  <c r="L281" i="17"/>
  <c r="K281" i="17"/>
  <c r="J281" i="17"/>
  <c r="O277" i="17"/>
  <c r="M277" i="17"/>
  <c r="I277" i="17"/>
  <c r="O273" i="17"/>
  <c r="M273" i="17"/>
  <c r="I273" i="17"/>
  <c r="M269" i="17"/>
  <c r="O269" i="17" s="1"/>
  <c r="I269" i="17"/>
  <c r="M265" i="17"/>
  <c r="O265" i="17" s="1"/>
  <c r="I265" i="17"/>
  <c r="O261" i="17"/>
  <c r="M261" i="17"/>
  <c r="I261" i="17"/>
  <c r="O257" i="17"/>
  <c r="M257" i="17"/>
  <c r="I257" i="17"/>
  <c r="M253" i="17"/>
  <c r="O253" i="17" s="1"/>
  <c r="I253" i="17"/>
  <c r="M249" i="17"/>
  <c r="O249" i="17" s="1"/>
  <c r="I249" i="17"/>
  <c r="M248" i="17"/>
  <c r="L248" i="17"/>
  <c r="K248" i="17"/>
  <c r="J248" i="17"/>
  <c r="O244" i="17"/>
  <c r="M244" i="17"/>
  <c r="I244" i="17"/>
  <c r="O240" i="17"/>
  <c r="M240" i="17"/>
  <c r="M239" i="17" s="1"/>
  <c r="I240" i="17"/>
  <c r="L239" i="17"/>
  <c r="K239" i="17"/>
  <c r="J239" i="17"/>
  <c r="M235" i="17"/>
  <c r="O235" i="17" s="1"/>
  <c r="I235" i="17"/>
  <c r="M231" i="17"/>
  <c r="O231" i="17" s="1"/>
  <c r="I231" i="17"/>
  <c r="O227" i="17"/>
  <c r="M227" i="17"/>
  <c r="I227" i="17"/>
  <c r="M223" i="17"/>
  <c r="O223" i="17" s="1"/>
  <c r="I223" i="17"/>
  <c r="M219" i="17"/>
  <c r="O219" i="17" s="1"/>
  <c r="I219" i="17"/>
  <c r="M215" i="17"/>
  <c r="O215" i="17" s="1"/>
  <c r="I215" i="17"/>
  <c r="O211" i="17"/>
  <c r="M211" i="17"/>
  <c r="I211" i="17"/>
  <c r="M207" i="17"/>
  <c r="O207" i="17" s="1"/>
  <c r="I207" i="17"/>
  <c r="M203" i="17"/>
  <c r="O203" i="17" s="1"/>
  <c r="I203" i="17"/>
  <c r="M199" i="17"/>
  <c r="O199" i="17" s="1"/>
  <c r="I199" i="17"/>
  <c r="O195" i="17"/>
  <c r="M195" i="17"/>
  <c r="I195" i="17"/>
  <c r="M191" i="17"/>
  <c r="O191" i="17" s="1"/>
  <c r="I191" i="17"/>
  <c r="M187" i="17"/>
  <c r="O187" i="17" s="1"/>
  <c r="I187" i="17"/>
  <c r="O183" i="17"/>
  <c r="M183" i="17"/>
  <c r="I183" i="17"/>
  <c r="M179" i="17"/>
  <c r="O179" i="17" s="1"/>
  <c r="I179" i="17"/>
  <c r="O175" i="17"/>
  <c r="M175" i="17"/>
  <c r="M174" i="17" s="1"/>
  <c r="I175" i="17"/>
  <c r="L174" i="17"/>
  <c r="K174" i="17"/>
  <c r="J174" i="17"/>
  <c r="M170" i="17"/>
  <c r="O170" i="17" s="1"/>
  <c r="I170" i="17"/>
  <c r="O166" i="17"/>
  <c r="M166" i="17"/>
  <c r="I166" i="17"/>
  <c r="L165" i="17"/>
  <c r="K165" i="17"/>
  <c r="J165" i="17"/>
  <c r="M161" i="17"/>
  <c r="O161" i="17" s="1"/>
  <c r="I161" i="17"/>
  <c r="O157" i="17"/>
  <c r="M157" i="17"/>
  <c r="M156" i="17" s="1"/>
  <c r="I157" i="17"/>
  <c r="L156" i="17"/>
  <c r="K156" i="17"/>
  <c r="J156" i="17"/>
  <c r="M152" i="17"/>
  <c r="O152" i="17" s="1"/>
  <c r="I152" i="17"/>
  <c r="O148" i="17"/>
  <c r="M148" i="17"/>
  <c r="I148" i="17"/>
  <c r="M144" i="17"/>
  <c r="M143" i="17" s="1"/>
  <c r="I144" i="17"/>
  <c r="L143" i="17"/>
  <c r="K143" i="17"/>
  <c r="J143" i="17"/>
  <c r="O139" i="17"/>
  <c r="M139" i="17"/>
  <c r="I139" i="17"/>
  <c r="M135" i="17"/>
  <c r="O135" i="17" s="1"/>
  <c r="I135" i="17"/>
  <c r="M134" i="17"/>
  <c r="L134" i="17"/>
  <c r="K134" i="17"/>
  <c r="J134" i="17"/>
  <c r="O130" i="17"/>
  <c r="M130" i="17"/>
  <c r="I130" i="17"/>
  <c r="M129" i="17"/>
  <c r="L129" i="17"/>
  <c r="K129" i="17"/>
  <c r="J129" i="17"/>
  <c r="M125" i="17"/>
  <c r="M124" i="17" s="1"/>
  <c r="I125" i="17"/>
  <c r="L124" i="17"/>
  <c r="K124" i="17"/>
  <c r="J124" i="17"/>
  <c r="O120" i="17"/>
  <c r="M120" i="17"/>
  <c r="I120" i="17"/>
  <c r="M116" i="17"/>
  <c r="O116" i="17" s="1"/>
  <c r="I116" i="17"/>
  <c r="O112" i="17"/>
  <c r="M112" i="17"/>
  <c r="I112" i="17"/>
  <c r="M108" i="17"/>
  <c r="O108" i="17" s="1"/>
  <c r="I108" i="17"/>
  <c r="O104" i="17"/>
  <c r="M104" i="17"/>
  <c r="I104" i="17"/>
  <c r="M100" i="17"/>
  <c r="O100" i="17" s="1"/>
  <c r="I100" i="17"/>
  <c r="O96" i="17"/>
  <c r="M96" i="17"/>
  <c r="I96" i="17"/>
  <c r="L95" i="17"/>
  <c r="K95" i="17"/>
  <c r="J95" i="17"/>
  <c r="M91" i="17"/>
  <c r="O91" i="17" s="1"/>
  <c r="I91" i="17"/>
  <c r="O87" i="17"/>
  <c r="M87" i="17"/>
  <c r="I87" i="17"/>
  <c r="M83" i="17"/>
  <c r="O83" i="17" s="1"/>
  <c r="I83" i="17"/>
  <c r="O79" i="17"/>
  <c r="M79" i="17"/>
  <c r="I79" i="17"/>
  <c r="M75" i="17"/>
  <c r="O75" i="17" s="1"/>
  <c r="I75" i="17"/>
  <c r="O71" i="17"/>
  <c r="M71" i="17"/>
  <c r="I71" i="17"/>
  <c r="M67" i="17"/>
  <c r="O67" i="17" s="1"/>
  <c r="I67" i="17"/>
  <c r="O63" i="17"/>
  <c r="M63" i="17"/>
  <c r="I63" i="17"/>
  <c r="L62" i="17"/>
  <c r="K62" i="17"/>
  <c r="J62" i="17"/>
  <c r="M58" i="17"/>
  <c r="O58" i="17" s="1"/>
  <c r="I58" i="17"/>
  <c r="O54" i="17"/>
  <c r="M54" i="17"/>
  <c r="I54" i="17"/>
  <c r="M50" i="17"/>
  <c r="O50" i="17" s="1"/>
  <c r="I50" i="17"/>
  <c r="O46" i="17"/>
  <c r="M46" i="17"/>
  <c r="I46" i="17"/>
  <c r="M42" i="17"/>
  <c r="M41" i="17" s="1"/>
  <c r="I42" i="17"/>
  <c r="L41" i="17"/>
  <c r="K41" i="17"/>
  <c r="J41" i="17"/>
  <c r="O37" i="17"/>
  <c r="M37" i="17"/>
  <c r="M36" i="17" s="1"/>
  <c r="I37" i="17"/>
  <c r="L36" i="17"/>
  <c r="K36" i="17"/>
  <c r="J36" i="17"/>
  <c r="M32" i="17"/>
  <c r="O32" i="17" s="1"/>
  <c r="I32" i="17"/>
  <c r="O28" i="17"/>
  <c r="M28" i="17"/>
  <c r="I28" i="17"/>
  <c r="L27" i="17"/>
  <c r="K27" i="17"/>
  <c r="J27" i="17"/>
  <c r="M23" i="17"/>
  <c r="O23" i="17" s="1"/>
  <c r="I23" i="17"/>
  <c r="O19" i="17"/>
  <c r="M19" i="17"/>
  <c r="M18" i="17" s="1"/>
  <c r="I19" i="17"/>
  <c r="L18" i="17"/>
  <c r="K18" i="17"/>
  <c r="K8" i="17" s="1"/>
  <c r="J18" i="17"/>
  <c r="J8" i="17" s="1"/>
  <c r="M14" i="17"/>
  <c r="O14" i="17" s="1"/>
  <c r="I14" i="17"/>
  <c r="O10" i="17"/>
  <c r="M10" i="17"/>
  <c r="I10" i="17"/>
  <c r="L9" i="17"/>
  <c r="K9" i="17"/>
  <c r="J9" i="17"/>
  <c r="L8" i="17"/>
  <c r="T7" i="17" s="1"/>
  <c r="M195" i="16"/>
  <c r="O195" i="16" s="1"/>
  <c r="I195" i="16"/>
  <c r="O191" i="16"/>
  <c r="M191" i="16"/>
  <c r="I191" i="16"/>
  <c r="M187" i="16"/>
  <c r="M186" i="16" s="1"/>
  <c r="I187" i="16"/>
  <c r="L186" i="16"/>
  <c r="K186" i="16"/>
  <c r="J186" i="16"/>
  <c r="O182" i="16"/>
  <c r="M182" i="16"/>
  <c r="I182" i="16"/>
  <c r="M178" i="16"/>
  <c r="O178" i="16" s="1"/>
  <c r="I178" i="16"/>
  <c r="O174" i="16"/>
  <c r="M174" i="16"/>
  <c r="I174" i="16"/>
  <c r="M170" i="16"/>
  <c r="O170" i="16" s="1"/>
  <c r="I170" i="16"/>
  <c r="O166" i="16"/>
  <c r="M166" i="16"/>
  <c r="I166" i="16"/>
  <c r="M162" i="16"/>
  <c r="O162" i="16" s="1"/>
  <c r="I162" i="16"/>
  <c r="O158" i="16"/>
  <c r="M158" i="16"/>
  <c r="I158" i="16"/>
  <c r="M154" i="16"/>
  <c r="O154" i="16" s="1"/>
  <c r="I154" i="16"/>
  <c r="O150" i="16"/>
  <c r="M150" i="16"/>
  <c r="M149" i="16" s="1"/>
  <c r="I150" i="16"/>
  <c r="L149" i="16"/>
  <c r="K149" i="16"/>
  <c r="J149" i="16"/>
  <c r="M145" i="16"/>
  <c r="O145" i="16" s="1"/>
  <c r="I145" i="16"/>
  <c r="O141" i="16"/>
  <c r="M141" i="16"/>
  <c r="I141" i="16"/>
  <c r="L140" i="16"/>
  <c r="K140" i="16"/>
  <c r="J140" i="16"/>
  <c r="M136" i="16"/>
  <c r="O136" i="16" s="1"/>
  <c r="I136" i="16"/>
  <c r="O132" i="16"/>
  <c r="M132" i="16"/>
  <c r="I132" i="16"/>
  <c r="M128" i="16"/>
  <c r="O128" i="16" s="1"/>
  <c r="I128" i="16"/>
  <c r="O124" i="16"/>
  <c r="M124" i="16"/>
  <c r="I124" i="16"/>
  <c r="M120" i="16"/>
  <c r="O120" i="16" s="1"/>
  <c r="I120" i="16"/>
  <c r="O116" i="16"/>
  <c r="M116" i="16"/>
  <c r="I116" i="16"/>
  <c r="M112" i="16"/>
  <c r="O112" i="16" s="1"/>
  <c r="I112" i="16"/>
  <c r="M111" i="16"/>
  <c r="L111" i="16"/>
  <c r="K111" i="16"/>
  <c r="J111" i="16"/>
  <c r="O107" i="16"/>
  <c r="M107" i="16"/>
  <c r="I107" i="16"/>
  <c r="M106" i="16"/>
  <c r="L106" i="16"/>
  <c r="K106" i="16"/>
  <c r="J106" i="16"/>
  <c r="M102" i="16"/>
  <c r="O102" i="16" s="1"/>
  <c r="I102" i="16"/>
  <c r="O98" i="16"/>
  <c r="M98" i="16"/>
  <c r="I98" i="16"/>
  <c r="M94" i="16"/>
  <c r="O94" i="16" s="1"/>
  <c r="I94" i="16"/>
  <c r="M93" i="16"/>
  <c r="L93" i="16"/>
  <c r="K93" i="16"/>
  <c r="J93" i="16"/>
  <c r="O89" i="16"/>
  <c r="M89" i="16"/>
  <c r="I89" i="16"/>
  <c r="M85" i="16"/>
  <c r="M84" i="16" s="1"/>
  <c r="I85" i="16"/>
  <c r="L84" i="16"/>
  <c r="K84" i="16"/>
  <c r="J84" i="16"/>
  <c r="O80" i="16"/>
  <c r="M80" i="16"/>
  <c r="M79" i="16" s="1"/>
  <c r="I80" i="16"/>
  <c r="L79" i="16"/>
  <c r="K79" i="16"/>
  <c r="J79" i="16"/>
  <c r="M75" i="16"/>
  <c r="O75" i="16" s="1"/>
  <c r="I75" i="16"/>
  <c r="M74" i="16"/>
  <c r="L74" i="16"/>
  <c r="K74" i="16"/>
  <c r="J74" i="16"/>
  <c r="O70" i="16"/>
  <c r="M70" i="16"/>
  <c r="I70" i="16"/>
  <c r="M66" i="16"/>
  <c r="O66" i="16" s="1"/>
  <c r="I66" i="16"/>
  <c r="O62" i="16"/>
  <c r="M62" i="16"/>
  <c r="I62" i="16"/>
  <c r="M58" i="16"/>
  <c r="O58" i="16" s="1"/>
  <c r="I58" i="16"/>
  <c r="O54" i="16"/>
  <c r="M54" i="16"/>
  <c r="I54" i="16"/>
  <c r="L53" i="16"/>
  <c r="L8" i="16" s="1"/>
  <c r="T7" i="16" s="1"/>
  <c r="K53" i="16"/>
  <c r="J53" i="16"/>
  <c r="M49" i="16"/>
  <c r="O49" i="16" s="1"/>
  <c r="I49" i="16"/>
  <c r="O45" i="16"/>
  <c r="M45" i="16"/>
  <c r="I45" i="16"/>
  <c r="M41" i="16"/>
  <c r="O41" i="16" s="1"/>
  <c r="I41" i="16"/>
  <c r="O37" i="16"/>
  <c r="M37" i="16"/>
  <c r="I37" i="16"/>
  <c r="M33" i="16"/>
  <c r="O33" i="16" s="1"/>
  <c r="I33" i="16"/>
  <c r="O29" i="16"/>
  <c r="M29" i="16"/>
  <c r="M28" i="16" s="1"/>
  <c r="I29" i="16"/>
  <c r="L28" i="16"/>
  <c r="K28" i="16"/>
  <c r="J28" i="16"/>
  <c r="M24" i="16"/>
  <c r="O24" i="16" s="1"/>
  <c r="I24" i="16"/>
  <c r="M23" i="16"/>
  <c r="L23" i="16"/>
  <c r="K23" i="16"/>
  <c r="J23" i="16"/>
  <c r="O19" i="16"/>
  <c r="M19" i="16"/>
  <c r="I19" i="16"/>
  <c r="M15" i="16"/>
  <c r="M14" i="16" s="1"/>
  <c r="I15" i="16"/>
  <c r="L14" i="16"/>
  <c r="K14" i="16"/>
  <c r="K8" i="16" s="1"/>
  <c r="J14" i="16"/>
  <c r="O10" i="16"/>
  <c r="M10" i="16"/>
  <c r="M9" i="16" s="1"/>
  <c r="I10" i="16"/>
  <c r="L9" i="16"/>
  <c r="K9" i="16"/>
  <c r="J9" i="16"/>
  <c r="J8" i="16"/>
  <c r="M189" i="15"/>
  <c r="O189" i="15" s="1"/>
  <c r="I189" i="15"/>
  <c r="O185" i="15"/>
  <c r="M185" i="15"/>
  <c r="I185" i="15"/>
  <c r="M181" i="15"/>
  <c r="O181" i="15" s="1"/>
  <c r="I181" i="15"/>
  <c r="M180" i="15"/>
  <c r="L180" i="15"/>
  <c r="K180" i="15"/>
  <c r="J180" i="15"/>
  <c r="O176" i="15"/>
  <c r="M176" i="15"/>
  <c r="I176" i="15"/>
  <c r="M172" i="15"/>
  <c r="O172" i="15" s="1"/>
  <c r="I172" i="15"/>
  <c r="O168" i="15"/>
  <c r="M168" i="15"/>
  <c r="I168" i="15"/>
  <c r="M164" i="15"/>
  <c r="O164" i="15" s="1"/>
  <c r="I164" i="15"/>
  <c r="M163" i="15"/>
  <c r="L163" i="15"/>
  <c r="K163" i="15"/>
  <c r="J163" i="15"/>
  <c r="O159" i="15"/>
  <c r="M159" i="15"/>
  <c r="I159" i="15"/>
  <c r="M158" i="15"/>
  <c r="L158" i="15"/>
  <c r="K158" i="15"/>
  <c r="J158" i="15"/>
  <c r="M154" i="15"/>
  <c r="O154" i="15" s="1"/>
  <c r="I154" i="15"/>
  <c r="O150" i="15"/>
  <c r="M150" i="15"/>
  <c r="I150" i="15"/>
  <c r="M146" i="15"/>
  <c r="O146" i="15" s="1"/>
  <c r="I146" i="15"/>
  <c r="O142" i="15"/>
  <c r="M142" i="15"/>
  <c r="I142" i="15"/>
  <c r="M138" i="15"/>
  <c r="O138" i="15" s="1"/>
  <c r="I138" i="15"/>
  <c r="O134" i="15"/>
  <c r="M134" i="15"/>
  <c r="I134" i="15"/>
  <c r="M130" i="15"/>
  <c r="O130" i="15" s="1"/>
  <c r="I130" i="15"/>
  <c r="O126" i="15"/>
  <c r="M126" i="15"/>
  <c r="I126" i="15"/>
  <c r="L125" i="15"/>
  <c r="K125" i="15"/>
  <c r="J125" i="15"/>
  <c r="M121" i="15"/>
  <c r="M120" i="15" s="1"/>
  <c r="I121" i="15"/>
  <c r="L120" i="15"/>
  <c r="K120" i="15"/>
  <c r="J120" i="15"/>
  <c r="O116" i="15"/>
  <c r="M116" i="15"/>
  <c r="I116" i="15"/>
  <c r="M112" i="15"/>
  <c r="O112" i="15" s="1"/>
  <c r="I112" i="15"/>
  <c r="O108" i="15"/>
  <c r="M108" i="15"/>
  <c r="I108" i="15"/>
  <c r="L107" i="15"/>
  <c r="K107" i="15"/>
  <c r="J107" i="15"/>
  <c r="M103" i="15"/>
  <c r="O103" i="15" s="1"/>
  <c r="I103" i="15"/>
  <c r="O99" i="15"/>
  <c r="M99" i="15"/>
  <c r="I99" i="15"/>
  <c r="M95" i="15"/>
  <c r="O95" i="15" s="1"/>
  <c r="I95" i="15"/>
  <c r="O91" i="15"/>
  <c r="M91" i="15"/>
  <c r="I91" i="15"/>
  <c r="M87" i="15"/>
  <c r="M86" i="15" s="1"/>
  <c r="I87" i="15"/>
  <c r="L86" i="15"/>
  <c r="K86" i="15"/>
  <c r="J86" i="15"/>
  <c r="O82" i="15"/>
  <c r="M82" i="15"/>
  <c r="I82" i="15"/>
  <c r="M78" i="15"/>
  <c r="O78" i="15" s="1"/>
  <c r="I78" i="15"/>
  <c r="O74" i="15"/>
  <c r="M74" i="15"/>
  <c r="I74" i="15"/>
  <c r="M70" i="15"/>
  <c r="M69" i="15" s="1"/>
  <c r="I70" i="15"/>
  <c r="L69" i="15"/>
  <c r="K69" i="15"/>
  <c r="K8" i="15" s="1"/>
  <c r="J69" i="15"/>
  <c r="O65" i="15"/>
  <c r="M65" i="15"/>
  <c r="I65" i="15"/>
  <c r="M61" i="15"/>
  <c r="O61" i="15" s="1"/>
  <c r="I61" i="15"/>
  <c r="O57" i="15"/>
  <c r="M57" i="15"/>
  <c r="I57" i="15"/>
  <c r="M53" i="15"/>
  <c r="O53" i="15" s="1"/>
  <c r="I53" i="15"/>
  <c r="O49" i="15"/>
  <c r="M49" i="15"/>
  <c r="M48" i="15" s="1"/>
  <c r="I49" i="15"/>
  <c r="L48" i="15"/>
  <c r="K48" i="15"/>
  <c r="J48" i="15"/>
  <c r="M44" i="15"/>
  <c r="O44" i="15" s="1"/>
  <c r="I44" i="15"/>
  <c r="O40" i="15"/>
  <c r="M40" i="15"/>
  <c r="I40" i="15"/>
  <c r="M36" i="15"/>
  <c r="O36" i="15" s="1"/>
  <c r="I36" i="15"/>
  <c r="O32" i="15"/>
  <c r="M32" i="15"/>
  <c r="M31" i="15" s="1"/>
  <c r="I32" i="15"/>
  <c r="L31" i="15"/>
  <c r="K31" i="15"/>
  <c r="J31" i="15"/>
  <c r="M27" i="15"/>
  <c r="O27" i="15" s="1"/>
  <c r="I27" i="15"/>
  <c r="O23" i="15"/>
  <c r="M23" i="15"/>
  <c r="I23" i="15"/>
  <c r="L22" i="15"/>
  <c r="L8" i="15" s="1"/>
  <c r="T7" i="15" s="1"/>
  <c r="K22" i="15"/>
  <c r="J22" i="15"/>
  <c r="J8" i="15" s="1"/>
  <c r="M18" i="15"/>
  <c r="O18" i="15" s="1"/>
  <c r="I18" i="15"/>
  <c r="O14" i="15"/>
  <c r="M14" i="15"/>
  <c r="I14" i="15"/>
  <c r="M10" i="15"/>
  <c r="O10" i="15" s="1"/>
  <c r="I10" i="15"/>
  <c r="M9" i="15"/>
  <c r="L9" i="15"/>
  <c r="K9" i="15"/>
  <c r="J9" i="15"/>
  <c r="O109" i="14"/>
  <c r="M109" i="14"/>
  <c r="M108" i="14" s="1"/>
  <c r="I109" i="14"/>
  <c r="L108" i="14"/>
  <c r="K108" i="14"/>
  <c r="J108" i="14"/>
  <c r="M104" i="14"/>
  <c r="O104" i="14" s="1"/>
  <c r="I104" i="14"/>
  <c r="O100" i="14"/>
  <c r="M100" i="14"/>
  <c r="I100" i="14"/>
  <c r="M96" i="14"/>
  <c r="O96" i="14" s="1"/>
  <c r="I96" i="14"/>
  <c r="O92" i="14"/>
  <c r="M92" i="14"/>
  <c r="I92" i="14"/>
  <c r="M88" i="14"/>
  <c r="O88" i="14" s="1"/>
  <c r="I88" i="14"/>
  <c r="O84" i="14"/>
  <c r="M84" i="14"/>
  <c r="I84" i="14"/>
  <c r="M80" i="14"/>
  <c r="M75" i="14" s="1"/>
  <c r="I80" i="14"/>
  <c r="O76" i="14"/>
  <c r="M76" i="14"/>
  <c r="I76" i="14"/>
  <c r="L75" i="14"/>
  <c r="K75" i="14"/>
  <c r="J75" i="14"/>
  <c r="M71" i="14"/>
  <c r="O71" i="14" s="1"/>
  <c r="I71" i="14"/>
  <c r="O67" i="14"/>
  <c r="M67" i="14"/>
  <c r="I67" i="14"/>
  <c r="M63" i="14"/>
  <c r="O63" i="14" s="1"/>
  <c r="I63" i="14"/>
  <c r="O59" i="14"/>
  <c r="M59" i="14"/>
  <c r="I59" i="14"/>
  <c r="M55" i="14"/>
  <c r="O55" i="14" s="1"/>
  <c r="I55" i="14"/>
  <c r="O51" i="14"/>
  <c r="M51" i="14"/>
  <c r="I51" i="14"/>
  <c r="M47" i="14"/>
  <c r="O47" i="14" s="1"/>
  <c r="I47" i="14"/>
  <c r="O43" i="14"/>
  <c r="M43" i="14"/>
  <c r="I43" i="14"/>
  <c r="M39" i="14"/>
  <c r="O39" i="14" s="1"/>
  <c r="I39" i="14"/>
  <c r="O35" i="14"/>
  <c r="M35" i="14"/>
  <c r="I35" i="14"/>
  <c r="M31" i="14"/>
  <c r="O31" i="14" s="1"/>
  <c r="I31" i="14"/>
  <c r="O27" i="14"/>
  <c r="M27" i="14"/>
  <c r="I27" i="14"/>
  <c r="M23" i="14"/>
  <c r="O23" i="14" s="1"/>
  <c r="I23" i="14"/>
  <c r="O19" i="14"/>
  <c r="M19" i="14"/>
  <c r="M18" i="14" s="1"/>
  <c r="I19" i="14"/>
  <c r="L18" i="14"/>
  <c r="L8" i="14" s="1"/>
  <c r="T7" i="14" s="1"/>
  <c r="K18" i="14"/>
  <c r="J18" i="14"/>
  <c r="M14" i="14"/>
  <c r="O14" i="14" s="1"/>
  <c r="I14" i="14"/>
  <c r="O10" i="14"/>
  <c r="M10" i="14"/>
  <c r="M9" i="14" s="1"/>
  <c r="M8" i="14" s="1"/>
  <c r="I10" i="14"/>
  <c r="L9" i="14"/>
  <c r="K9" i="14"/>
  <c r="J9" i="14"/>
  <c r="K8" i="14"/>
  <c r="J8" i="14"/>
  <c r="M227" i="13"/>
  <c r="O227" i="13" s="1"/>
  <c r="I227" i="13"/>
  <c r="O223" i="13"/>
  <c r="M223" i="13"/>
  <c r="I223" i="13"/>
  <c r="M219" i="13"/>
  <c r="O219" i="13" s="1"/>
  <c r="I219" i="13"/>
  <c r="O215" i="13"/>
  <c r="M215" i="13"/>
  <c r="I215" i="13"/>
  <c r="M211" i="13"/>
  <c r="O211" i="13" s="1"/>
  <c r="I211" i="13"/>
  <c r="O207" i="13"/>
  <c r="M207" i="13"/>
  <c r="M206" i="13" s="1"/>
  <c r="I207" i="13"/>
  <c r="L206" i="13"/>
  <c r="K206" i="13"/>
  <c r="J206" i="13"/>
  <c r="M202" i="13"/>
  <c r="O202" i="13" s="1"/>
  <c r="I202" i="13"/>
  <c r="O198" i="13"/>
  <c r="M198" i="13"/>
  <c r="I198" i="13"/>
  <c r="M194" i="13"/>
  <c r="O194" i="13" s="1"/>
  <c r="I194" i="13"/>
  <c r="O190" i="13"/>
  <c r="M190" i="13"/>
  <c r="I190" i="13"/>
  <c r="M186" i="13"/>
  <c r="O186" i="13" s="1"/>
  <c r="I186" i="13"/>
  <c r="O182" i="13"/>
  <c r="M182" i="13"/>
  <c r="I182" i="13"/>
  <c r="M178" i="13"/>
  <c r="M177" i="13" s="1"/>
  <c r="I178" i="13"/>
  <c r="L177" i="13"/>
  <c r="K177" i="13"/>
  <c r="J177" i="13"/>
  <c r="O173" i="13"/>
  <c r="M173" i="13"/>
  <c r="I173" i="13"/>
  <c r="M169" i="13"/>
  <c r="O169" i="13" s="1"/>
  <c r="I169" i="13"/>
  <c r="O165" i="13"/>
  <c r="M165" i="13"/>
  <c r="I165" i="13"/>
  <c r="L164" i="13"/>
  <c r="K164" i="13"/>
  <c r="J164" i="13"/>
  <c r="M160" i="13"/>
  <c r="O160" i="13" s="1"/>
  <c r="I160" i="13"/>
  <c r="O156" i="13"/>
  <c r="M156" i="13"/>
  <c r="I156" i="13"/>
  <c r="M152" i="13"/>
  <c r="O152" i="13" s="1"/>
  <c r="I152" i="13"/>
  <c r="O148" i="13"/>
  <c r="M148" i="13"/>
  <c r="I148" i="13"/>
  <c r="L147" i="13"/>
  <c r="K147" i="13"/>
  <c r="J147" i="13"/>
  <c r="M143" i="13"/>
  <c r="O143" i="13" s="1"/>
  <c r="I143" i="13"/>
  <c r="O139" i="13"/>
  <c r="M139" i="13"/>
  <c r="M138" i="13" s="1"/>
  <c r="I139" i="13"/>
  <c r="L138" i="13"/>
  <c r="K138" i="13"/>
  <c r="J138" i="13"/>
  <c r="M134" i="13"/>
  <c r="O134" i="13" s="1"/>
  <c r="I134" i="13"/>
  <c r="O130" i="13"/>
  <c r="M130" i="13"/>
  <c r="I130" i="13"/>
  <c r="M126" i="13"/>
  <c r="O126" i="13" s="1"/>
  <c r="I126" i="13"/>
  <c r="O122" i="13"/>
  <c r="M122" i="13"/>
  <c r="I122" i="13"/>
  <c r="M118" i="13"/>
  <c r="O118" i="13" s="1"/>
  <c r="I118" i="13"/>
  <c r="O114" i="13"/>
  <c r="M114" i="13"/>
  <c r="I114" i="13"/>
  <c r="M110" i="13"/>
  <c r="I110" i="13"/>
  <c r="L109" i="13"/>
  <c r="K109" i="13"/>
  <c r="J109" i="13"/>
  <c r="O105" i="13"/>
  <c r="M105" i="13"/>
  <c r="I105" i="13"/>
  <c r="M101" i="13"/>
  <c r="O101" i="13" s="1"/>
  <c r="I101" i="13"/>
  <c r="O97" i="13"/>
  <c r="M97" i="13"/>
  <c r="I97" i="13"/>
  <c r="M93" i="13"/>
  <c r="O93" i="13" s="1"/>
  <c r="I93" i="13"/>
  <c r="O89" i="13"/>
  <c r="M89" i="13"/>
  <c r="I89" i="13"/>
  <c r="M85" i="13"/>
  <c r="O85" i="13" s="1"/>
  <c r="I85" i="13"/>
  <c r="O81" i="13"/>
  <c r="M81" i="13"/>
  <c r="I81" i="13"/>
  <c r="M77" i="13"/>
  <c r="O77" i="13" s="1"/>
  <c r="I77" i="13"/>
  <c r="O73" i="13"/>
  <c r="M73" i="13"/>
  <c r="I73" i="13"/>
  <c r="M69" i="13"/>
  <c r="O69" i="13" s="1"/>
  <c r="I69" i="13"/>
  <c r="O65" i="13"/>
  <c r="M65" i="13"/>
  <c r="I65" i="13"/>
  <c r="L64" i="13"/>
  <c r="L8" i="13" s="1"/>
  <c r="T7" i="13" s="1"/>
  <c r="K64" i="13"/>
  <c r="J64" i="13"/>
  <c r="M60" i="13"/>
  <c r="O60" i="13" s="1"/>
  <c r="I60" i="13"/>
  <c r="O56" i="13"/>
  <c r="M56" i="13"/>
  <c r="I56" i="13"/>
  <c r="M52" i="13"/>
  <c r="O52" i="13" s="1"/>
  <c r="I52" i="13"/>
  <c r="O48" i="13"/>
  <c r="M48" i="13"/>
  <c r="I48" i="13"/>
  <c r="M44" i="13"/>
  <c r="I44" i="13"/>
  <c r="L43" i="13"/>
  <c r="K43" i="13"/>
  <c r="J43" i="13"/>
  <c r="O39" i="13"/>
  <c r="M39" i="13"/>
  <c r="I39" i="13"/>
  <c r="M35" i="13"/>
  <c r="O35" i="13" s="1"/>
  <c r="I35" i="13"/>
  <c r="O31" i="13"/>
  <c r="M31" i="13"/>
  <c r="I31" i="13"/>
  <c r="M27" i="13"/>
  <c r="I27" i="13"/>
  <c r="L26" i="13"/>
  <c r="K26" i="13"/>
  <c r="J26" i="13"/>
  <c r="O22" i="13"/>
  <c r="M22" i="13"/>
  <c r="I22" i="13"/>
  <c r="M18" i="13"/>
  <c r="O18" i="13" s="1"/>
  <c r="I18" i="13"/>
  <c r="O14" i="13"/>
  <c r="M14" i="13"/>
  <c r="I14" i="13"/>
  <c r="M10" i="13"/>
  <c r="I10" i="13"/>
  <c r="L9" i="13"/>
  <c r="K9" i="13"/>
  <c r="J9" i="13"/>
  <c r="K8" i="13"/>
  <c r="O78" i="12"/>
  <c r="M78" i="12"/>
  <c r="I78" i="12"/>
  <c r="M74" i="12"/>
  <c r="O74" i="12" s="1"/>
  <c r="I74" i="12"/>
  <c r="O70" i="12"/>
  <c r="M70" i="12"/>
  <c r="I70" i="12"/>
  <c r="M66" i="12"/>
  <c r="O66" i="12" s="1"/>
  <c r="I66" i="12"/>
  <c r="O62" i="12"/>
  <c r="M62" i="12"/>
  <c r="I62" i="12"/>
  <c r="M58" i="12"/>
  <c r="O58" i="12" s="1"/>
  <c r="I58" i="12"/>
  <c r="O54" i="12"/>
  <c r="M54" i="12"/>
  <c r="I54" i="12"/>
  <c r="M50" i="12"/>
  <c r="O50" i="12" s="1"/>
  <c r="I50" i="12"/>
  <c r="O46" i="12"/>
  <c r="M46" i="12"/>
  <c r="I46" i="12"/>
  <c r="M42" i="12"/>
  <c r="O42" i="12" s="1"/>
  <c r="I42" i="12"/>
  <c r="O38" i="12"/>
  <c r="M38" i="12"/>
  <c r="I38" i="12"/>
  <c r="M34" i="12"/>
  <c r="O34" i="12" s="1"/>
  <c r="I34" i="12"/>
  <c r="O30" i="12"/>
  <c r="M30" i="12"/>
  <c r="I30" i="12"/>
  <c r="M26" i="12"/>
  <c r="O26" i="12" s="1"/>
  <c r="I26" i="12"/>
  <c r="O22" i="12"/>
  <c r="M22" i="12"/>
  <c r="I22" i="12"/>
  <c r="M18" i="12"/>
  <c r="O18" i="12" s="1"/>
  <c r="I18" i="12"/>
  <c r="O14" i="12"/>
  <c r="M14" i="12"/>
  <c r="I14" i="12"/>
  <c r="M10" i="12"/>
  <c r="I10" i="12"/>
  <c r="L9" i="12"/>
  <c r="K9" i="12"/>
  <c r="K8" i="12" s="1"/>
  <c r="J9" i="12"/>
  <c r="L8" i="12"/>
  <c r="J8" i="12"/>
  <c r="T7" i="12"/>
  <c r="O716" i="11"/>
  <c r="M716" i="11"/>
  <c r="I716" i="11"/>
  <c r="M712" i="11"/>
  <c r="O712" i="11" s="1"/>
  <c r="I712" i="11"/>
  <c r="O708" i="11"/>
  <c r="M708" i="11"/>
  <c r="I708" i="11"/>
  <c r="M704" i="11"/>
  <c r="O704" i="11" s="1"/>
  <c r="I704" i="11"/>
  <c r="O700" i="11"/>
  <c r="M700" i="11"/>
  <c r="I700" i="11"/>
  <c r="M696" i="11"/>
  <c r="O696" i="11" s="1"/>
  <c r="I696" i="11"/>
  <c r="O692" i="11"/>
  <c r="M692" i="11"/>
  <c r="I692" i="11"/>
  <c r="M688" i="11"/>
  <c r="O688" i="11" s="1"/>
  <c r="I688" i="11"/>
  <c r="O684" i="11"/>
  <c r="M684" i="11"/>
  <c r="I684" i="11"/>
  <c r="M680" i="11"/>
  <c r="O680" i="11" s="1"/>
  <c r="I680" i="11"/>
  <c r="O676" i="11"/>
  <c r="M676" i="11"/>
  <c r="I676" i="11"/>
  <c r="M672" i="11"/>
  <c r="O672" i="11" s="1"/>
  <c r="I672" i="11"/>
  <c r="O668" i="11"/>
  <c r="M668" i="11"/>
  <c r="I668" i="11"/>
  <c r="M664" i="11"/>
  <c r="O664" i="11" s="1"/>
  <c r="I664" i="11"/>
  <c r="O660" i="11"/>
  <c r="M660" i="11"/>
  <c r="I660" i="11"/>
  <c r="M656" i="11"/>
  <c r="O656" i="11" s="1"/>
  <c r="I656" i="11"/>
  <c r="O652" i="11"/>
  <c r="M652" i="11"/>
  <c r="I652" i="11"/>
  <c r="M648" i="11"/>
  <c r="O648" i="11" s="1"/>
  <c r="I648" i="11"/>
  <c r="O644" i="11"/>
  <c r="M644" i="11"/>
  <c r="I644" i="11"/>
  <c r="M640" i="11"/>
  <c r="O640" i="11" s="1"/>
  <c r="I640" i="11"/>
  <c r="O636" i="11"/>
  <c r="M636" i="11"/>
  <c r="I636" i="11"/>
  <c r="M632" i="11"/>
  <c r="O632" i="11" s="1"/>
  <c r="I632" i="11"/>
  <c r="O628" i="11"/>
  <c r="M628" i="11"/>
  <c r="I628" i="11"/>
  <c r="M624" i="11"/>
  <c r="O624" i="11" s="1"/>
  <c r="I624" i="11"/>
  <c r="O620" i="11"/>
  <c r="M620" i="11"/>
  <c r="I620" i="11"/>
  <c r="M616" i="11"/>
  <c r="O616" i="11" s="1"/>
  <c r="I616" i="11"/>
  <c r="O612" i="11"/>
  <c r="M612" i="11"/>
  <c r="I612" i="11"/>
  <c r="M608" i="11"/>
  <c r="O608" i="11" s="1"/>
  <c r="I608" i="11"/>
  <c r="O604" i="11"/>
  <c r="M604" i="11"/>
  <c r="I604" i="11"/>
  <c r="M600" i="11"/>
  <c r="O600" i="11" s="1"/>
  <c r="I600" i="11"/>
  <c r="O596" i="11"/>
  <c r="M596" i="11"/>
  <c r="I596" i="11"/>
  <c r="M592" i="11"/>
  <c r="O592" i="11" s="1"/>
  <c r="I592" i="11"/>
  <c r="O588" i="11"/>
  <c r="M588" i="11"/>
  <c r="I588" i="11"/>
  <c r="M584" i="11"/>
  <c r="O584" i="11" s="1"/>
  <c r="I584" i="11"/>
  <c r="O580" i="11"/>
  <c r="M580" i="11"/>
  <c r="I580" i="11"/>
  <c r="M576" i="11"/>
  <c r="O576" i="11" s="1"/>
  <c r="I576" i="11"/>
  <c r="O572" i="11"/>
  <c r="M572" i="11"/>
  <c r="I572" i="11"/>
  <c r="M568" i="11"/>
  <c r="O568" i="11" s="1"/>
  <c r="I568" i="11"/>
  <c r="O564" i="11"/>
  <c r="M564" i="11"/>
  <c r="I564" i="11"/>
  <c r="M560" i="11"/>
  <c r="O560" i="11" s="1"/>
  <c r="I560" i="11"/>
  <c r="O556" i="11"/>
  <c r="M556" i="11"/>
  <c r="I556" i="11"/>
  <c r="M552" i="11"/>
  <c r="O552" i="11" s="1"/>
  <c r="I552" i="11"/>
  <c r="O548" i="11"/>
  <c r="M548" i="11"/>
  <c r="I548" i="11"/>
  <c r="M544" i="11"/>
  <c r="O544" i="11" s="1"/>
  <c r="I544" i="11"/>
  <c r="O540" i="11"/>
  <c r="M540" i="11"/>
  <c r="I540" i="11"/>
  <c r="M536" i="11"/>
  <c r="O536" i="11" s="1"/>
  <c r="I536" i="11"/>
  <c r="O532" i="11"/>
  <c r="M532" i="11"/>
  <c r="I532" i="11"/>
  <c r="M528" i="11"/>
  <c r="O528" i="11" s="1"/>
  <c r="I528" i="11"/>
  <c r="O524" i="11"/>
  <c r="M524" i="11"/>
  <c r="I524" i="11"/>
  <c r="M520" i="11"/>
  <c r="O520" i="11" s="1"/>
  <c r="I520" i="11"/>
  <c r="O516" i="11"/>
  <c r="M516" i="11"/>
  <c r="I516" i="11"/>
  <c r="M512" i="11"/>
  <c r="O512" i="11" s="1"/>
  <c r="I512" i="11"/>
  <c r="O508" i="11"/>
  <c r="M508" i="11"/>
  <c r="I508" i="11"/>
  <c r="M504" i="11"/>
  <c r="O504" i="11" s="1"/>
  <c r="I504" i="11"/>
  <c r="O500" i="11"/>
  <c r="M500" i="11"/>
  <c r="I500" i="11"/>
  <c r="M496" i="11"/>
  <c r="O496" i="11" s="1"/>
  <c r="I496" i="11"/>
  <c r="O492" i="11"/>
  <c r="M492" i="11"/>
  <c r="I492" i="11"/>
  <c r="M488" i="11"/>
  <c r="I488" i="11"/>
  <c r="L487" i="11"/>
  <c r="K487" i="11"/>
  <c r="J487" i="11"/>
  <c r="O483" i="11"/>
  <c r="M483" i="11"/>
  <c r="I483" i="11"/>
  <c r="M479" i="11"/>
  <c r="O479" i="11" s="1"/>
  <c r="I479" i="11"/>
  <c r="O475" i="11"/>
  <c r="M475" i="11"/>
  <c r="I475" i="11"/>
  <c r="M471" i="11"/>
  <c r="O471" i="11" s="1"/>
  <c r="I471" i="11"/>
  <c r="O467" i="11"/>
  <c r="M467" i="11"/>
  <c r="I467" i="11"/>
  <c r="M463" i="11"/>
  <c r="O463" i="11" s="1"/>
  <c r="I463" i="11"/>
  <c r="O459" i="11"/>
  <c r="M459" i="11"/>
  <c r="I459" i="11"/>
  <c r="M455" i="11"/>
  <c r="O455" i="11" s="1"/>
  <c r="I455" i="11"/>
  <c r="O451" i="11"/>
  <c r="M451" i="11"/>
  <c r="I451" i="11"/>
  <c r="M447" i="11"/>
  <c r="O447" i="11" s="1"/>
  <c r="I447" i="11"/>
  <c r="O443" i="11"/>
  <c r="M443" i="11"/>
  <c r="I443" i="11"/>
  <c r="M439" i="11"/>
  <c r="O439" i="11" s="1"/>
  <c r="I439" i="11"/>
  <c r="O435" i="11"/>
  <c r="M435" i="11"/>
  <c r="I435" i="11"/>
  <c r="M431" i="11"/>
  <c r="O431" i="11" s="1"/>
  <c r="I431" i="11"/>
  <c r="O427" i="11"/>
  <c r="M427" i="11"/>
  <c r="I427" i="11"/>
  <c r="M423" i="11"/>
  <c r="O423" i="11" s="1"/>
  <c r="I423" i="11"/>
  <c r="O419" i="11"/>
  <c r="M419" i="11"/>
  <c r="I419" i="11"/>
  <c r="M415" i="11"/>
  <c r="O415" i="11" s="1"/>
  <c r="I415" i="11"/>
  <c r="O411" i="11"/>
  <c r="M411" i="11"/>
  <c r="I411" i="11"/>
  <c r="M407" i="11"/>
  <c r="O407" i="11" s="1"/>
  <c r="I407" i="11"/>
  <c r="O403" i="11"/>
  <c r="M403" i="11"/>
  <c r="I403" i="11"/>
  <c r="M399" i="11"/>
  <c r="O399" i="11" s="1"/>
  <c r="I399" i="11"/>
  <c r="O395" i="11"/>
  <c r="M395" i="11"/>
  <c r="I395" i="11"/>
  <c r="M391" i="11"/>
  <c r="O391" i="11" s="1"/>
  <c r="I391" i="11"/>
  <c r="O387" i="11"/>
  <c r="M387" i="11"/>
  <c r="I387" i="11"/>
  <c r="M383" i="11"/>
  <c r="O383" i="11" s="1"/>
  <c r="I383" i="11"/>
  <c r="O379" i="11"/>
  <c r="M379" i="11"/>
  <c r="I379" i="11"/>
  <c r="M375" i="11"/>
  <c r="O375" i="11" s="1"/>
  <c r="I375" i="11"/>
  <c r="O371" i="11"/>
  <c r="M371" i="11"/>
  <c r="I371" i="11"/>
  <c r="M367" i="11"/>
  <c r="O367" i="11" s="1"/>
  <c r="I367" i="11"/>
  <c r="O363" i="11"/>
  <c r="M363" i="11"/>
  <c r="I363" i="11"/>
  <c r="M359" i="11"/>
  <c r="O359" i="11" s="1"/>
  <c r="I359" i="11"/>
  <c r="O355" i="11"/>
  <c r="M355" i="11"/>
  <c r="I355" i="11"/>
  <c r="M351" i="11"/>
  <c r="O351" i="11" s="1"/>
  <c r="I351" i="11"/>
  <c r="O347" i="11"/>
  <c r="M347" i="11"/>
  <c r="I347" i="11"/>
  <c r="M343" i="11"/>
  <c r="O343" i="11" s="1"/>
  <c r="I343" i="11"/>
  <c r="O339" i="11"/>
  <c r="M339" i="11"/>
  <c r="I339" i="11"/>
  <c r="M335" i="11"/>
  <c r="O335" i="11" s="1"/>
  <c r="I335" i="11"/>
  <c r="O331" i="11"/>
  <c r="M331" i="11"/>
  <c r="I331" i="11"/>
  <c r="M327" i="11"/>
  <c r="O327" i="11" s="1"/>
  <c r="I327" i="11"/>
  <c r="O323" i="11"/>
  <c r="M323" i="11"/>
  <c r="I323" i="11"/>
  <c r="M319" i="11"/>
  <c r="O319" i="11" s="1"/>
  <c r="I319" i="11"/>
  <c r="O315" i="11"/>
  <c r="M315" i="11"/>
  <c r="I315" i="11"/>
  <c r="M311" i="11"/>
  <c r="O311" i="11" s="1"/>
  <c r="I311" i="11"/>
  <c r="O307" i="11"/>
  <c r="M307" i="11"/>
  <c r="I307" i="11"/>
  <c r="M303" i="11"/>
  <c r="O303" i="11" s="1"/>
  <c r="I303" i="11"/>
  <c r="O299" i="11"/>
  <c r="M299" i="11"/>
  <c r="I299" i="11"/>
  <c r="M295" i="11"/>
  <c r="O295" i="11" s="1"/>
  <c r="I295" i="11"/>
  <c r="O291" i="11"/>
  <c r="M291" i="11"/>
  <c r="I291" i="11"/>
  <c r="M287" i="11"/>
  <c r="O287" i="11" s="1"/>
  <c r="I287" i="11"/>
  <c r="O283" i="11"/>
  <c r="M283" i="11"/>
  <c r="I283" i="11"/>
  <c r="M279" i="11"/>
  <c r="O279" i="11" s="1"/>
  <c r="I279" i="11"/>
  <c r="O275" i="11"/>
  <c r="M275" i="11"/>
  <c r="I275" i="11"/>
  <c r="M271" i="11"/>
  <c r="O271" i="11" s="1"/>
  <c r="I271" i="11"/>
  <c r="O267" i="11"/>
  <c r="M267" i="11"/>
  <c r="I267" i="11"/>
  <c r="M263" i="11"/>
  <c r="O263" i="11" s="1"/>
  <c r="I263" i="11"/>
  <c r="O259" i="11"/>
  <c r="M259" i="11"/>
  <c r="I259" i="11"/>
  <c r="M255" i="11"/>
  <c r="O255" i="11" s="1"/>
  <c r="I255" i="11"/>
  <c r="L254" i="11"/>
  <c r="K254" i="11"/>
  <c r="K8" i="11" s="1"/>
  <c r="J254" i="11"/>
  <c r="O250" i="11"/>
  <c r="M250" i="11"/>
  <c r="I250" i="11"/>
  <c r="M246" i="11"/>
  <c r="O246" i="11" s="1"/>
  <c r="I246" i="11"/>
  <c r="O242" i="11"/>
  <c r="M242" i="11"/>
  <c r="I242" i="11"/>
  <c r="M238" i="11"/>
  <c r="O238" i="11" s="1"/>
  <c r="I238" i="11"/>
  <c r="O234" i="11"/>
  <c r="M234" i="11"/>
  <c r="I234" i="11"/>
  <c r="M230" i="11"/>
  <c r="O230" i="11" s="1"/>
  <c r="I230" i="11"/>
  <c r="O226" i="11"/>
  <c r="M226" i="11"/>
  <c r="I226" i="11"/>
  <c r="M222" i="11"/>
  <c r="O222" i="11" s="1"/>
  <c r="I222" i="11"/>
  <c r="O218" i="11"/>
  <c r="M218" i="11"/>
  <c r="I218" i="11"/>
  <c r="M214" i="11"/>
  <c r="O214" i="11" s="1"/>
  <c r="I214" i="11"/>
  <c r="O210" i="11"/>
  <c r="M210" i="11"/>
  <c r="I210" i="11"/>
  <c r="M206" i="11"/>
  <c r="O206" i="11" s="1"/>
  <c r="I206" i="11"/>
  <c r="O202" i="11"/>
  <c r="M202" i="11"/>
  <c r="I202" i="11"/>
  <c r="M198" i="11"/>
  <c r="O198" i="11" s="1"/>
  <c r="I198" i="11"/>
  <c r="O194" i="11"/>
  <c r="M194" i="11"/>
  <c r="I194" i="11"/>
  <c r="M190" i="11"/>
  <c r="O190" i="11" s="1"/>
  <c r="I190" i="11"/>
  <c r="O186" i="11"/>
  <c r="M186" i="11"/>
  <c r="I186" i="11"/>
  <c r="M182" i="11"/>
  <c r="O182" i="11" s="1"/>
  <c r="I182" i="11"/>
  <c r="O178" i="11"/>
  <c r="M178" i="11"/>
  <c r="I178" i="11"/>
  <c r="M174" i="11"/>
  <c r="O174" i="11" s="1"/>
  <c r="I174" i="11"/>
  <c r="O170" i="11"/>
  <c r="M170" i="11"/>
  <c r="I170" i="11"/>
  <c r="M166" i="11"/>
  <c r="O166" i="11" s="1"/>
  <c r="I166" i="11"/>
  <c r="O162" i="11"/>
  <c r="M162" i="11"/>
  <c r="I162" i="11"/>
  <c r="M158" i="11"/>
  <c r="O158" i="11" s="1"/>
  <c r="I158" i="11"/>
  <c r="O154" i="11"/>
  <c r="M154" i="11"/>
  <c r="I154" i="11"/>
  <c r="M150" i="11"/>
  <c r="O150" i="11" s="1"/>
  <c r="I150" i="11"/>
  <c r="O146" i="11"/>
  <c r="M146" i="11"/>
  <c r="I146" i="11"/>
  <c r="M142" i="11"/>
  <c r="O142" i="11" s="1"/>
  <c r="I142" i="11"/>
  <c r="O138" i="11"/>
  <c r="M138" i="11"/>
  <c r="I138" i="11"/>
  <c r="M134" i="11"/>
  <c r="O134" i="11" s="1"/>
  <c r="I134" i="11"/>
  <c r="O130" i="11"/>
  <c r="M130" i="11"/>
  <c r="I130" i="11"/>
  <c r="M126" i="11"/>
  <c r="O126" i="11" s="1"/>
  <c r="I126" i="11"/>
  <c r="O122" i="11"/>
  <c r="M122" i="11"/>
  <c r="I122" i="11"/>
  <c r="M118" i="11"/>
  <c r="O118" i="11" s="1"/>
  <c r="I118" i="11"/>
  <c r="O114" i="11"/>
  <c r="M114" i="11"/>
  <c r="I114" i="11"/>
  <c r="M110" i="11"/>
  <c r="O110" i="11" s="1"/>
  <c r="I110" i="11"/>
  <c r="O106" i="11"/>
  <c r="M106" i="11"/>
  <c r="I106" i="11"/>
  <c r="M102" i="11"/>
  <c r="O102" i="11" s="1"/>
  <c r="I102" i="11"/>
  <c r="O98" i="11"/>
  <c r="M98" i="11"/>
  <c r="I98" i="11"/>
  <c r="M94" i="11"/>
  <c r="O94" i="11" s="1"/>
  <c r="I94" i="11"/>
  <c r="O90" i="11"/>
  <c r="M90" i="11"/>
  <c r="I90" i="11"/>
  <c r="M86" i="11"/>
  <c r="O86" i="11" s="1"/>
  <c r="I86" i="11"/>
  <c r="O82" i="11"/>
  <c r="M82" i="11"/>
  <c r="I82" i="11"/>
  <c r="M78" i="11"/>
  <c r="O78" i="11" s="1"/>
  <c r="I78" i="11"/>
  <c r="O74" i="11"/>
  <c r="M74" i="11"/>
  <c r="I74" i="11"/>
  <c r="M70" i="11"/>
  <c r="O70" i="11" s="1"/>
  <c r="I70" i="11"/>
  <c r="O66" i="11"/>
  <c r="M66" i="11"/>
  <c r="I66" i="11"/>
  <c r="M62" i="11"/>
  <c r="O62" i="11" s="1"/>
  <c r="I62" i="11"/>
  <c r="O58" i="11"/>
  <c r="M58" i="11"/>
  <c r="I58" i="11"/>
  <c r="M54" i="11"/>
  <c r="O54" i="11" s="1"/>
  <c r="I54" i="11"/>
  <c r="O50" i="11"/>
  <c r="M50" i="11"/>
  <c r="I50" i="11"/>
  <c r="M46" i="11"/>
  <c r="O46" i="11" s="1"/>
  <c r="I46" i="11"/>
  <c r="O42" i="11"/>
  <c r="M42" i="11"/>
  <c r="I42" i="11"/>
  <c r="M38" i="11"/>
  <c r="O38" i="11" s="1"/>
  <c r="I38" i="11"/>
  <c r="O34" i="11"/>
  <c r="M34" i="11"/>
  <c r="I34" i="11"/>
  <c r="M30" i="11"/>
  <c r="O30" i="11" s="1"/>
  <c r="I30" i="11"/>
  <c r="O26" i="11"/>
  <c r="M26" i="11"/>
  <c r="I26" i="11"/>
  <c r="M22" i="11"/>
  <c r="O22" i="11" s="1"/>
  <c r="I22" i="11"/>
  <c r="O18" i="11"/>
  <c r="M18" i="11"/>
  <c r="I18" i="11"/>
  <c r="M14" i="11"/>
  <c r="O14" i="11" s="1"/>
  <c r="I14" i="11"/>
  <c r="O10" i="11"/>
  <c r="M10" i="11"/>
  <c r="I10" i="11"/>
  <c r="L9" i="11"/>
  <c r="L8" i="11" s="1"/>
  <c r="T7" i="11" s="1"/>
  <c r="K9" i="11"/>
  <c r="J9" i="11"/>
  <c r="J8" i="11"/>
  <c r="M243" i="10"/>
  <c r="O243" i="10" s="1"/>
  <c r="I243" i="10"/>
  <c r="M242" i="10"/>
  <c r="L242" i="10"/>
  <c r="K242" i="10"/>
  <c r="K8" i="10" s="1"/>
  <c r="C21" i="1" s="1"/>
  <c r="J242" i="10"/>
  <c r="O238" i="10"/>
  <c r="M238" i="10"/>
  <c r="I238" i="10"/>
  <c r="M234" i="10"/>
  <c r="O234" i="10" s="1"/>
  <c r="I234" i="10"/>
  <c r="O230" i="10"/>
  <c r="M230" i="10"/>
  <c r="I230" i="10"/>
  <c r="M226" i="10"/>
  <c r="O226" i="10" s="1"/>
  <c r="I226" i="10"/>
  <c r="O222" i="10"/>
  <c r="M222" i="10"/>
  <c r="I222" i="10"/>
  <c r="M218" i="10"/>
  <c r="O218" i="10" s="1"/>
  <c r="I218" i="10"/>
  <c r="O214" i="10"/>
  <c r="M214" i="10"/>
  <c r="I214" i="10"/>
  <c r="M210" i="10"/>
  <c r="O210" i="10" s="1"/>
  <c r="I210" i="10"/>
  <c r="O206" i="10"/>
  <c r="M206" i="10"/>
  <c r="I206" i="10"/>
  <c r="M202" i="10"/>
  <c r="O202" i="10" s="1"/>
  <c r="I202" i="10"/>
  <c r="O198" i="10"/>
  <c r="M198" i="10"/>
  <c r="I198" i="10"/>
  <c r="M194" i="10"/>
  <c r="O194" i="10" s="1"/>
  <c r="I194" i="10"/>
  <c r="O190" i="10"/>
  <c r="M190" i="10"/>
  <c r="I190" i="10"/>
  <c r="M186" i="10"/>
  <c r="O186" i="10" s="1"/>
  <c r="I186" i="10"/>
  <c r="O182" i="10"/>
  <c r="M182" i="10"/>
  <c r="I182" i="10"/>
  <c r="M178" i="10"/>
  <c r="O178" i="10" s="1"/>
  <c r="I178" i="10"/>
  <c r="O174" i="10"/>
  <c r="M174" i="10"/>
  <c r="I174" i="10"/>
  <c r="M170" i="10"/>
  <c r="O170" i="10" s="1"/>
  <c r="I170" i="10"/>
  <c r="O166" i="10"/>
  <c r="M166" i="10"/>
  <c r="I166" i="10"/>
  <c r="M162" i="10"/>
  <c r="O162" i="10" s="1"/>
  <c r="I162" i="10"/>
  <c r="O158" i="10"/>
  <c r="M158" i="10"/>
  <c r="I158" i="10"/>
  <c r="M154" i="10"/>
  <c r="O154" i="10" s="1"/>
  <c r="I154" i="10"/>
  <c r="O150" i="10"/>
  <c r="M150" i="10"/>
  <c r="I150" i="10"/>
  <c r="M146" i="10"/>
  <c r="O146" i="10" s="1"/>
  <c r="I146" i="10"/>
  <c r="O142" i="10"/>
  <c r="M142" i="10"/>
  <c r="I142" i="10"/>
  <c r="M138" i="10"/>
  <c r="O138" i="10" s="1"/>
  <c r="I138" i="10"/>
  <c r="O134" i="10"/>
  <c r="M134" i="10"/>
  <c r="I134" i="10"/>
  <c r="M130" i="10"/>
  <c r="O130" i="10" s="1"/>
  <c r="I130" i="10"/>
  <c r="O126" i="10"/>
  <c r="M126" i="10"/>
  <c r="I126" i="10"/>
  <c r="M122" i="10"/>
  <c r="O122" i="10" s="1"/>
  <c r="I122" i="10"/>
  <c r="O118" i="10"/>
  <c r="M118" i="10"/>
  <c r="I118" i="10"/>
  <c r="M114" i="10"/>
  <c r="O114" i="10" s="1"/>
  <c r="I114" i="10"/>
  <c r="O110" i="10"/>
  <c r="M110" i="10"/>
  <c r="I110" i="10"/>
  <c r="M106" i="10"/>
  <c r="O106" i="10" s="1"/>
  <c r="I106" i="10"/>
  <c r="O102" i="10"/>
  <c r="M102" i="10"/>
  <c r="I102" i="10"/>
  <c r="M98" i="10"/>
  <c r="O98" i="10" s="1"/>
  <c r="I98" i="10"/>
  <c r="O94" i="10"/>
  <c r="M94" i="10"/>
  <c r="I94" i="10"/>
  <c r="M90" i="10"/>
  <c r="O90" i="10" s="1"/>
  <c r="I90" i="10"/>
  <c r="O86" i="10"/>
  <c r="M86" i="10"/>
  <c r="I86" i="10"/>
  <c r="M82" i="10"/>
  <c r="O82" i="10" s="1"/>
  <c r="I82" i="10"/>
  <c r="O78" i="10"/>
  <c r="M78" i="10"/>
  <c r="I78" i="10"/>
  <c r="M74" i="10"/>
  <c r="O74" i="10" s="1"/>
  <c r="I74" i="10"/>
  <c r="O70" i="10"/>
  <c r="M70" i="10"/>
  <c r="I70" i="10"/>
  <c r="M66" i="10"/>
  <c r="O66" i="10" s="1"/>
  <c r="I66" i="10"/>
  <c r="O62" i="10"/>
  <c r="M62" i="10"/>
  <c r="I62" i="10"/>
  <c r="M58" i="10"/>
  <c r="O58" i="10" s="1"/>
  <c r="I58" i="10"/>
  <c r="O54" i="10"/>
  <c r="M54" i="10"/>
  <c r="I54" i="10"/>
  <c r="M50" i="10"/>
  <c r="O50" i="10" s="1"/>
  <c r="I50" i="10"/>
  <c r="O46" i="10"/>
  <c r="M46" i="10"/>
  <c r="I46" i="10"/>
  <c r="M42" i="10"/>
  <c r="O42" i="10" s="1"/>
  <c r="I42" i="10"/>
  <c r="O38" i="10"/>
  <c r="M38" i="10"/>
  <c r="I38" i="10"/>
  <c r="M34" i="10"/>
  <c r="O34" i="10" s="1"/>
  <c r="I34" i="10"/>
  <c r="O30" i="10"/>
  <c r="M30" i="10"/>
  <c r="I30" i="10"/>
  <c r="M26" i="10"/>
  <c r="O26" i="10" s="1"/>
  <c r="I26" i="10"/>
  <c r="O22" i="10"/>
  <c r="M22" i="10"/>
  <c r="I22" i="10"/>
  <c r="M18" i="10"/>
  <c r="O18" i="10" s="1"/>
  <c r="I18" i="10"/>
  <c r="O14" i="10"/>
  <c r="M14" i="10"/>
  <c r="I14" i="10"/>
  <c r="M10" i="10"/>
  <c r="O10" i="10" s="1"/>
  <c r="I10" i="10"/>
  <c r="M9" i="10"/>
  <c r="L9" i="10"/>
  <c r="K9" i="10"/>
  <c r="J9" i="10"/>
  <c r="M8" i="10"/>
  <c r="L8" i="10"/>
  <c r="J8" i="10"/>
  <c r="T7" i="10"/>
  <c r="O348" i="9"/>
  <c r="M348" i="9"/>
  <c r="I348" i="9"/>
  <c r="M344" i="9"/>
  <c r="O344" i="9" s="1"/>
  <c r="I344" i="9"/>
  <c r="O340" i="9"/>
  <c r="M340" i="9"/>
  <c r="I340" i="9"/>
  <c r="M336" i="9"/>
  <c r="I336" i="9"/>
  <c r="O332" i="9"/>
  <c r="M332" i="9"/>
  <c r="I332" i="9"/>
  <c r="L331" i="9"/>
  <c r="K331" i="9"/>
  <c r="J331" i="9"/>
  <c r="M327" i="9"/>
  <c r="O327" i="9" s="1"/>
  <c r="I327" i="9"/>
  <c r="O323" i="9"/>
  <c r="M323" i="9"/>
  <c r="I323" i="9"/>
  <c r="M319" i="9"/>
  <c r="O319" i="9" s="1"/>
  <c r="I319" i="9"/>
  <c r="O315" i="9"/>
  <c r="M315" i="9"/>
  <c r="I315" i="9"/>
  <c r="M311" i="9"/>
  <c r="O311" i="9" s="1"/>
  <c r="I311" i="9"/>
  <c r="O307" i="9"/>
  <c r="M307" i="9"/>
  <c r="I307" i="9"/>
  <c r="M303" i="9"/>
  <c r="O303" i="9" s="1"/>
  <c r="I303" i="9"/>
  <c r="O299" i="9"/>
  <c r="M299" i="9"/>
  <c r="I299" i="9"/>
  <c r="M295" i="9"/>
  <c r="O295" i="9" s="1"/>
  <c r="I295" i="9"/>
  <c r="O291" i="9"/>
  <c r="M291" i="9"/>
  <c r="I291" i="9"/>
  <c r="M287" i="9"/>
  <c r="O287" i="9" s="1"/>
  <c r="I287" i="9"/>
  <c r="O283" i="9"/>
  <c r="M283" i="9"/>
  <c r="I283" i="9"/>
  <c r="M279" i="9"/>
  <c r="O279" i="9" s="1"/>
  <c r="I279" i="9"/>
  <c r="O275" i="9"/>
  <c r="M275" i="9"/>
  <c r="I275" i="9"/>
  <c r="M271" i="9"/>
  <c r="O271" i="9" s="1"/>
  <c r="I271" i="9"/>
  <c r="M267" i="9"/>
  <c r="O267" i="9" s="1"/>
  <c r="I267" i="9"/>
  <c r="O263" i="9"/>
  <c r="M263" i="9"/>
  <c r="I263" i="9"/>
  <c r="O259" i="9"/>
  <c r="M259" i="9"/>
  <c r="I259" i="9"/>
  <c r="M255" i="9"/>
  <c r="O255" i="9" s="1"/>
  <c r="I255" i="9"/>
  <c r="M251" i="9"/>
  <c r="O251" i="9" s="1"/>
  <c r="I251" i="9"/>
  <c r="O247" i="9"/>
  <c r="M247" i="9"/>
  <c r="I247" i="9"/>
  <c r="O243" i="9"/>
  <c r="M243" i="9"/>
  <c r="I243" i="9"/>
  <c r="M239" i="9"/>
  <c r="O239" i="9" s="1"/>
  <c r="I239" i="9"/>
  <c r="M235" i="9"/>
  <c r="O235" i="9" s="1"/>
  <c r="I235" i="9"/>
  <c r="O231" i="9"/>
  <c r="M231" i="9"/>
  <c r="I231" i="9"/>
  <c r="O227" i="9"/>
  <c r="M227" i="9"/>
  <c r="I227" i="9"/>
  <c r="M223" i="9"/>
  <c r="O223" i="9" s="1"/>
  <c r="I223" i="9"/>
  <c r="M219" i="9"/>
  <c r="O219" i="9" s="1"/>
  <c r="I219" i="9"/>
  <c r="O215" i="9"/>
  <c r="M215" i="9"/>
  <c r="I215" i="9"/>
  <c r="O211" i="9"/>
  <c r="M211" i="9"/>
  <c r="I211" i="9"/>
  <c r="M207" i="9"/>
  <c r="O207" i="9" s="1"/>
  <c r="I207" i="9"/>
  <c r="M203" i="9"/>
  <c r="O203" i="9" s="1"/>
  <c r="I203" i="9"/>
  <c r="O199" i="9"/>
  <c r="M199" i="9"/>
  <c r="I199" i="9"/>
  <c r="O195" i="9"/>
  <c r="M195" i="9"/>
  <c r="I195" i="9"/>
  <c r="M191" i="9"/>
  <c r="O191" i="9" s="1"/>
  <c r="I191" i="9"/>
  <c r="M187" i="9"/>
  <c r="O187" i="9" s="1"/>
  <c r="I187" i="9"/>
  <c r="O183" i="9"/>
  <c r="M183" i="9"/>
  <c r="I183" i="9"/>
  <c r="O179" i="9"/>
  <c r="M179" i="9"/>
  <c r="I179" i="9"/>
  <c r="M175" i="9"/>
  <c r="O175" i="9" s="1"/>
  <c r="I175" i="9"/>
  <c r="M171" i="9"/>
  <c r="O171" i="9" s="1"/>
  <c r="I171" i="9"/>
  <c r="O167" i="9"/>
  <c r="M167" i="9"/>
  <c r="I167" i="9"/>
  <c r="O163" i="9"/>
  <c r="M163" i="9"/>
  <c r="I163" i="9"/>
  <c r="M159" i="9"/>
  <c r="O159" i="9" s="1"/>
  <c r="I159" i="9"/>
  <c r="M155" i="9"/>
  <c r="O155" i="9" s="1"/>
  <c r="I155" i="9"/>
  <c r="O151" i="9"/>
  <c r="M151" i="9"/>
  <c r="I151" i="9"/>
  <c r="O147" i="9"/>
  <c r="M147" i="9"/>
  <c r="I147" i="9"/>
  <c r="M143" i="9"/>
  <c r="O143" i="9" s="1"/>
  <c r="I143" i="9"/>
  <c r="M139" i="9"/>
  <c r="O139" i="9" s="1"/>
  <c r="I139" i="9"/>
  <c r="O135" i="9"/>
  <c r="M135" i="9"/>
  <c r="I135" i="9"/>
  <c r="O131" i="9"/>
  <c r="M131" i="9"/>
  <c r="I131" i="9"/>
  <c r="M127" i="9"/>
  <c r="O127" i="9" s="1"/>
  <c r="I127" i="9"/>
  <c r="M123" i="9"/>
  <c r="O123" i="9" s="1"/>
  <c r="I123" i="9"/>
  <c r="O119" i="9"/>
  <c r="M119" i="9"/>
  <c r="I119" i="9"/>
  <c r="O115" i="9"/>
  <c r="M115" i="9"/>
  <c r="I115" i="9"/>
  <c r="M111" i="9"/>
  <c r="O111" i="9" s="1"/>
  <c r="I111" i="9"/>
  <c r="M107" i="9"/>
  <c r="O107" i="9" s="1"/>
  <c r="I107" i="9"/>
  <c r="O103" i="9"/>
  <c r="M103" i="9"/>
  <c r="I103" i="9"/>
  <c r="O99" i="9"/>
  <c r="M99" i="9"/>
  <c r="I99" i="9"/>
  <c r="M95" i="9"/>
  <c r="O95" i="9" s="1"/>
  <c r="I95" i="9"/>
  <c r="M91" i="9"/>
  <c r="O91" i="9" s="1"/>
  <c r="I91" i="9"/>
  <c r="O87" i="9"/>
  <c r="M87" i="9"/>
  <c r="I87" i="9"/>
  <c r="O83" i="9"/>
  <c r="M83" i="9"/>
  <c r="I83" i="9"/>
  <c r="M79" i="9"/>
  <c r="O79" i="9" s="1"/>
  <c r="I79" i="9"/>
  <c r="M75" i="9"/>
  <c r="O75" i="9" s="1"/>
  <c r="I75" i="9"/>
  <c r="O71" i="9"/>
  <c r="M71" i="9"/>
  <c r="I71" i="9"/>
  <c r="O67" i="9"/>
  <c r="M67" i="9"/>
  <c r="I67" i="9"/>
  <c r="M63" i="9"/>
  <c r="O63" i="9" s="1"/>
  <c r="I63" i="9"/>
  <c r="M59" i="9"/>
  <c r="O59" i="9" s="1"/>
  <c r="I59" i="9"/>
  <c r="O55" i="9"/>
  <c r="M55" i="9"/>
  <c r="I55" i="9"/>
  <c r="O51" i="9"/>
  <c r="M51" i="9"/>
  <c r="I51" i="9"/>
  <c r="M47" i="9"/>
  <c r="O47" i="9" s="1"/>
  <c r="I47" i="9"/>
  <c r="M43" i="9"/>
  <c r="O43" i="9" s="1"/>
  <c r="I43" i="9"/>
  <c r="O39" i="9"/>
  <c r="M39" i="9"/>
  <c r="I39" i="9"/>
  <c r="L38" i="9"/>
  <c r="L8" i="9" s="1"/>
  <c r="T7" i="9" s="1"/>
  <c r="K38" i="9"/>
  <c r="J38" i="9"/>
  <c r="O34" i="9"/>
  <c r="M34" i="9"/>
  <c r="I34" i="9"/>
  <c r="M30" i="9"/>
  <c r="O30" i="9" s="1"/>
  <c r="I30" i="9"/>
  <c r="M26" i="9"/>
  <c r="O26" i="9" s="1"/>
  <c r="I26" i="9"/>
  <c r="O22" i="9"/>
  <c r="M22" i="9"/>
  <c r="I22" i="9"/>
  <c r="O18" i="9"/>
  <c r="M18" i="9"/>
  <c r="I18" i="9"/>
  <c r="M14" i="9"/>
  <c r="O14" i="9" s="1"/>
  <c r="I14" i="9"/>
  <c r="M10" i="9"/>
  <c r="M9" i="9" s="1"/>
  <c r="I10" i="9"/>
  <c r="L9" i="9"/>
  <c r="K9" i="9"/>
  <c r="J9" i="9"/>
  <c r="J8" i="9" s="1"/>
  <c r="K8" i="9"/>
  <c r="M216" i="8"/>
  <c r="I216" i="8"/>
  <c r="L215" i="8"/>
  <c r="K215" i="8"/>
  <c r="J215" i="8"/>
  <c r="M211" i="8"/>
  <c r="O211" i="8" s="1"/>
  <c r="I211" i="8"/>
  <c r="O207" i="8"/>
  <c r="M207" i="8"/>
  <c r="I207" i="8"/>
  <c r="O203" i="8"/>
  <c r="M203" i="8"/>
  <c r="I203" i="8"/>
  <c r="M199" i="8"/>
  <c r="O199" i="8" s="1"/>
  <c r="I199" i="8"/>
  <c r="M195" i="8"/>
  <c r="I195" i="8"/>
  <c r="L194" i="8"/>
  <c r="K194" i="8"/>
  <c r="J194" i="8"/>
  <c r="J8" i="8" s="1"/>
  <c r="O190" i="8"/>
  <c r="M190" i="8"/>
  <c r="I190" i="8"/>
  <c r="O186" i="8"/>
  <c r="M186" i="8"/>
  <c r="I186" i="8"/>
  <c r="M182" i="8"/>
  <c r="O182" i="8" s="1"/>
  <c r="I182" i="8"/>
  <c r="M178" i="8"/>
  <c r="O178" i="8" s="1"/>
  <c r="I178" i="8"/>
  <c r="O174" i="8"/>
  <c r="M174" i="8"/>
  <c r="I174" i="8"/>
  <c r="O170" i="8"/>
  <c r="M170" i="8"/>
  <c r="I170" i="8"/>
  <c r="M166" i="8"/>
  <c r="O166" i="8" s="1"/>
  <c r="I166" i="8"/>
  <c r="M162" i="8"/>
  <c r="O162" i="8" s="1"/>
  <c r="I162" i="8"/>
  <c r="O158" i="8"/>
  <c r="M158" i="8"/>
  <c r="I158" i="8"/>
  <c r="O154" i="8"/>
  <c r="M154" i="8"/>
  <c r="I154" i="8"/>
  <c r="M150" i="8"/>
  <c r="O150" i="8" s="1"/>
  <c r="I150" i="8"/>
  <c r="M146" i="8"/>
  <c r="O146" i="8" s="1"/>
  <c r="I146" i="8"/>
  <c r="O142" i="8"/>
  <c r="M142" i="8"/>
  <c r="I142" i="8"/>
  <c r="O138" i="8"/>
  <c r="M138" i="8"/>
  <c r="I138" i="8"/>
  <c r="M134" i="8"/>
  <c r="O134" i="8" s="1"/>
  <c r="I134" i="8"/>
  <c r="M130" i="8"/>
  <c r="O130" i="8" s="1"/>
  <c r="I130" i="8"/>
  <c r="O126" i="8"/>
  <c r="M126" i="8"/>
  <c r="I126" i="8"/>
  <c r="O122" i="8"/>
  <c r="M122" i="8"/>
  <c r="I122" i="8"/>
  <c r="M118" i="8"/>
  <c r="O118" i="8" s="1"/>
  <c r="I118" i="8"/>
  <c r="M114" i="8"/>
  <c r="O114" i="8" s="1"/>
  <c r="I114" i="8"/>
  <c r="O110" i="8"/>
  <c r="M110" i="8"/>
  <c r="I110" i="8"/>
  <c r="O106" i="8"/>
  <c r="M106" i="8"/>
  <c r="I106" i="8"/>
  <c r="M102" i="8"/>
  <c r="O102" i="8" s="1"/>
  <c r="I102" i="8"/>
  <c r="M98" i="8"/>
  <c r="O98" i="8" s="1"/>
  <c r="I98" i="8"/>
  <c r="O94" i="8"/>
  <c r="M94" i="8"/>
  <c r="I94" i="8"/>
  <c r="O90" i="8"/>
  <c r="M90" i="8"/>
  <c r="I90" i="8"/>
  <c r="M86" i="8"/>
  <c r="O86" i="8" s="1"/>
  <c r="I86" i="8"/>
  <c r="M82" i="8"/>
  <c r="O82" i="8" s="1"/>
  <c r="I82" i="8"/>
  <c r="O78" i="8"/>
  <c r="M78" i="8"/>
  <c r="I78" i="8"/>
  <c r="O74" i="8"/>
  <c r="M74" i="8"/>
  <c r="I74" i="8"/>
  <c r="M70" i="8"/>
  <c r="O70" i="8" s="1"/>
  <c r="I70" i="8"/>
  <c r="M66" i="8"/>
  <c r="O66" i="8" s="1"/>
  <c r="I66" i="8"/>
  <c r="O62" i="8"/>
  <c r="M62" i="8"/>
  <c r="I62" i="8"/>
  <c r="O58" i="8"/>
  <c r="M58" i="8"/>
  <c r="I58" i="8"/>
  <c r="M54" i="8"/>
  <c r="O54" i="8" s="1"/>
  <c r="I54" i="8"/>
  <c r="M50" i="8"/>
  <c r="O50" i="8" s="1"/>
  <c r="I50" i="8"/>
  <c r="O46" i="8"/>
  <c r="M46" i="8"/>
  <c r="I46" i="8"/>
  <c r="O42" i="8"/>
  <c r="M42" i="8"/>
  <c r="I42" i="8"/>
  <c r="M38" i="8"/>
  <c r="O38" i="8" s="1"/>
  <c r="I38" i="8"/>
  <c r="M34" i="8"/>
  <c r="O34" i="8" s="1"/>
  <c r="I34" i="8"/>
  <c r="O30" i="8"/>
  <c r="M30" i="8"/>
  <c r="I30" i="8"/>
  <c r="O26" i="8"/>
  <c r="M26" i="8"/>
  <c r="I26" i="8"/>
  <c r="M22" i="8"/>
  <c r="I22" i="8"/>
  <c r="M18" i="8"/>
  <c r="O18" i="8" s="1"/>
  <c r="I18" i="8"/>
  <c r="O14" i="8"/>
  <c r="M14" i="8"/>
  <c r="I14" i="8"/>
  <c r="O10" i="8"/>
  <c r="M10" i="8"/>
  <c r="I10" i="8"/>
  <c r="L9" i="8"/>
  <c r="K9" i="8"/>
  <c r="J9" i="8"/>
  <c r="L8" i="8"/>
  <c r="T7" i="8" s="1"/>
  <c r="O88" i="7"/>
  <c r="M88" i="7"/>
  <c r="I88" i="7"/>
  <c r="O84" i="7"/>
  <c r="M84" i="7"/>
  <c r="I84" i="7"/>
  <c r="M80" i="7"/>
  <c r="O80" i="7" s="1"/>
  <c r="I80" i="7"/>
  <c r="M76" i="7"/>
  <c r="M75" i="7" s="1"/>
  <c r="I76" i="7"/>
  <c r="L75" i="7"/>
  <c r="K75" i="7"/>
  <c r="J75" i="7"/>
  <c r="O71" i="7"/>
  <c r="M71" i="7"/>
  <c r="I71" i="7"/>
  <c r="O67" i="7"/>
  <c r="M67" i="7"/>
  <c r="I67" i="7"/>
  <c r="M66" i="7"/>
  <c r="L66" i="7"/>
  <c r="L8" i="7" s="1"/>
  <c r="T7" i="7" s="1"/>
  <c r="K66" i="7"/>
  <c r="J66" i="7"/>
  <c r="M62" i="7"/>
  <c r="O62" i="7" s="1"/>
  <c r="I62" i="7"/>
  <c r="M58" i="7"/>
  <c r="O58" i="7" s="1"/>
  <c r="I58" i="7"/>
  <c r="O54" i="7"/>
  <c r="M54" i="7"/>
  <c r="I54" i="7"/>
  <c r="O50" i="7"/>
  <c r="M50" i="7"/>
  <c r="I50" i="7"/>
  <c r="M46" i="7"/>
  <c r="O46" i="7" s="1"/>
  <c r="I46" i="7"/>
  <c r="M42" i="7"/>
  <c r="O42" i="7" s="1"/>
  <c r="I42" i="7"/>
  <c r="O38" i="7"/>
  <c r="M38" i="7"/>
  <c r="I38" i="7"/>
  <c r="O34" i="7"/>
  <c r="M34" i="7"/>
  <c r="I34" i="7"/>
  <c r="M30" i="7"/>
  <c r="O30" i="7" s="1"/>
  <c r="I30" i="7"/>
  <c r="M26" i="7"/>
  <c r="O26" i="7" s="1"/>
  <c r="I26" i="7"/>
  <c r="O22" i="7"/>
  <c r="M22" i="7"/>
  <c r="I22" i="7"/>
  <c r="O18" i="7"/>
  <c r="M18" i="7"/>
  <c r="I18" i="7"/>
  <c r="M14" i="7"/>
  <c r="O14" i="7" s="1"/>
  <c r="I14" i="7"/>
  <c r="M10" i="7"/>
  <c r="M9" i="7" s="1"/>
  <c r="I10" i="7"/>
  <c r="L9" i="7"/>
  <c r="K9" i="7"/>
  <c r="J9" i="7"/>
  <c r="J8" i="7" s="1"/>
  <c r="K8" i="7"/>
  <c r="M113" i="6"/>
  <c r="I113" i="6"/>
  <c r="M109" i="6"/>
  <c r="O109" i="6" s="1"/>
  <c r="I109" i="6"/>
  <c r="O105" i="6"/>
  <c r="M105" i="6"/>
  <c r="I105" i="6"/>
  <c r="O101" i="6"/>
  <c r="M101" i="6"/>
  <c r="I101" i="6"/>
  <c r="L100" i="6"/>
  <c r="K100" i="6"/>
  <c r="J100" i="6"/>
  <c r="M96" i="6"/>
  <c r="O96" i="6" s="1"/>
  <c r="I96" i="6"/>
  <c r="M92" i="6"/>
  <c r="O92" i="6" s="1"/>
  <c r="I92" i="6"/>
  <c r="O88" i="6"/>
  <c r="M88" i="6"/>
  <c r="I88" i="6"/>
  <c r="O84" i="6"/>
  <c r="M84" i="6"/>
  <c r="I84" i="6"/>
  <c r="M80" i="6"/>
  <c r="I80" i="6"/>
  <c r="L79" i="6"/>
  <c r="K79" i="6"/>
  <c r="K8" i="6" s="1"/>
  <c r="J79" i="6"/>
  <c r="M75" i="6"/>
  <c r="O75" i="6" s="1"/>
  <c r="I75" i="6"/>
  <c r="O71" i="6"/>
  <c r="M71" i="6"/>
  <c r="I71" i="6"/>
  <c r="O67" i="6"/>
  <c r="M67" i="6"/>
  <c r="I67" i="6"/>
  <c r="M63" i="6"/>
  <c r="I63" i="6"/>
  <c r="M59" i="6"/>
  <c r="O59" i="6" s="1"/>
  <c r="I59" i="6"/>
  <c r="O55" i="6"/>
  <c r="M55" i="6"/>
  <c r="I55" i="6"/>
  <c r="O51" i="6"/>
  <c r="M51" i="6"/>
  <c r="I51" i="6"/>
  <c r="L50" i="6"/>
  <c r="L8" i="6" s="1"/>
  <c r="T7" i="6" s="1"/>
  <c r="K50" i="6"/>
  <c r="J50" i="6"/>
  <c r="M46" i="6"/>
  <c r="O46" i="6" s="1"/>
  <c r="I46" i="6"/>
  <c r="M42" i="6"/>
  <c r="O42" i="6" s="1"/>
  <c r="I42" i="6"/>
  <c r="O38" i="6"/>
  <c r="M38" i="6"/>
  <c r="I38" i="6"/>
  <c r="O34" i="6"/>
  <c r="M34" i="6"/>
  <c r="I34" i="6"/>
  <c r="M30" i="6"/>
  <c r="O30" i="6" s="1"/>
  <c r="I30" i="6"/>
  <c r="M26" i="6"/>
  <c r="O26" i="6" s="1"/>
  <c r="I26" i="6"/>
  <c r="O22" i="6"/>
  <c r="M22" i="6"/>
  <c r="I22" i="6"/>
  <c r="O18" i="6"/>
  <c r="M18" i="6"/>
  <c r="I18" i="6"/>
  <c r="M14" i="6"/>
  <c r="O14" i="6" s="1"/>
  <c r="I14" i="6"/>
  <c r="M10" i="6"/>
  <c r="I10" i="6"/>
  <c r="L9" i="6"/>
  <c r="K9" i="6"/>
  <c r="J9" i="6"/>
  <c r="J8" i="6"/>
  <c r="M258" i="5"/>
  <c r="O258" i="5" s="1"/>
  <c r="I258" i="5"/>
  <c r="M254" i="5"/>
  <c r="O254" i="5" s="1"/>
  <c r="I254" i="5"/>
  <c r="O250" i="5"/>
  <c r="M250" i="5"/>
  <c r="I250" i="5"/>
  <c r="O246" i="5"/>
  <c r="M246" i="5"/>
  <c r="I246" i="5"/>
  <c r="L245" i="5"/>
  <c r="K245" i="5"/>
  <c r="J245" i="5"/>
  <c r="M241" i="5"/>
  <c r="O241" i="5" s="1"/>
  <c r="I241" i="5"/>
  <c r="M237" i="5"/>
  <c r="O237" i="5" s="1"/>
  <c r="I237" i="5"/>
  <c r="O233" i="5"/>
  <c r="M233" i="5"/>
  <c r="I233" i="5"/>
  <c r="O229" i="5"/>
  <c r="M229" i="5"/>
  <c r="I229" i="5"/>
  <c r="O225" i="5"/>
  <c r="M225" i="5"/>
  <c r="I225" i="5"/>
  <c r="M221" i="5"/>
  <c r="I221" i="5"/>
  <c r="L220" i="5"/>
  <c r="K220" i="5"/>
  <c r="J220" i="5"/>
  <c r="O216" i="5"/>
  <c r="M216" i="5"/>
  <c r="I216" i="5"/>
  <c r="O212" i="5"/>
  <c r="M212" i="5"/>
  <c r="I212" i="5"/>
  <c r="O208" i="5"/>
  <c r="M208" i="5"/>
  <c r="I208" i="5"/>
  <c r="M204" i="5"/>
  <c r="O204" i="5" s="1"/>
  <c r="I204" i="5"/>
  <c r="O200" i="5"/>
  <c r="M200" i="5"/>
  <c r="I200" i="5"/>
  <c r="O196" i="5"/>
  <c r="M196" i="5"/>
  <c r="I196" i="5"/>
  <c r="M192" i="5"/>
  <c r="O192" i="5" s="1"/>
  <c r="I192" i="5"/>
  <c r="M188" i="5"/>
  <c r="O188" i="5" s="1"/>
  <c r="I188" i="5"/>
  <c r="O184" i="5"/>
  <c r="M184" i="5"/>
  <c r="I184" i="5"/>
  <c r="O180" i="5"/>
  <c r="M180" i="5"/>
  <c r="I180" i="5"/>
  <c r="O176" i="5"/>
  <c r="M176" i="5"/>
  <c r="I176" i="5"/>
  <c r="M172" i="5"/>
  <c r="O172" i="5" s="1"/>
  <c r="I172" i="5"/>
  <c r="O168" i="5"/>
  <c r="M168" i="5"/>
  <c r="I168" i="5"/>
  <c r="O164" i="5"/>
  <c r="M164" i="5"/>
  <c r="I164" i="5"/>
  <c r="M160" i="5"/>
  <c r="O160" i="5" s="1"/>
  <c r="I160" i="5"/>
  <c r="M156" i="5"/>
  <c r="O156" i="5" s="1"/>
  <c r="I156" i="5"/>
  <c r="O152" i="5"/>
  <c r="M152" i="5"/>
  <c r="I152" i="5"/>
  <c r="O148" i="5"/>
  <c r="M148" i="5"/>
  <c r="I148" i="5"/>
  <c r="O144" i="5"/>
  <c r="M144" i="5"/>
  <c r="I144" i="5"/>
  <c r="M140" i="5"/>
  <c r="O140" i="5" s="1"/>
  <c r="I140" i="5"/>
  <c r="O136" i="5"/>
  <c r="M136" i="5"/>
  <c r="I136" i="5"/>
  <c r="O132" i="5"/>
  <c r="M132" i="5"/>
  <c r="I132" i="5"/>
  <c r="M128" i="5"/>
  <c r="O128" i="5" s="1"/>
  <c r="I128" i="5"/>
  <c r="M124" i="5"/>
  <c r="O124" i="5" s="1"/>
  <c r="I124" i="5"/>
  <c r="O120" i="5"/>
  <c r="M120" i="5"/>
  <c r="I120" i="5"/>
  <c r="O116" i="5"/>
  <c r="M116" i="5"/>
  <c r="I116" i="5"/>
  <c r="M115" i="5"/>
  <c r="L115" i="5"/>
  <c r="K115" i="5"/>
  <c r="J115" i="5"/>
  <c r="O111" i="5"/>
  <c r="M111" i="5"/>
  <c r="I111" i="5"/>
  <c r="M107" i="5"/>
  <c r="O107" i="5" s="1"/>
  <c r="I107" i="5"/>
  <c r="O103" i="5"/>
  <c r="M103" i="5"/>
  <c r="I103" i="5"/>
  <c r="O99" i="5"/>
  <c r="M99" i="5"/>
  <c r="I99" i="5"/>
  <c r="M95" i="5"/>
  <c r="O95" i="5" s="1"/>
  <c r="I95" i="5"/>
  <c r="M91" i="5"/>
  <c r="O91" i="5" s="1"/>
  <c r="I91" i="5"/>
  <c r="O87" i="5"/>
  <c r="M87" i="5"/>
  <c r="I87" i="5"/>
  <c r="O83" i="5"/>
  <c r="M83" i="5"/>
  <c r="I83" i="5"/>
  <c r="O79" i="5"/>
  <c r="M79" i="5"/>
  <c r="I79" i="5"/>
  <c r="M75" i="5"/>
  <c r="O75" i="5" s="1"/>
  <c r="I75" i="5"/>
  <c r="O71" i="5"/>
  <c r="M71" i="5"/>
  <c r="I71" i="5"/>
  <c r="O67" i="5"/>
  <c r="M67" i="5"/>
  <c r="I67" i="5"/>
  <c r="M63" i="5"/>
  <c r="O63" i="5" s="1"/>
  <c r="I63" i="5"/>
  <c r="M59" i="5"/>
  <c r="O59" i="5" s="1"/>
  <c r="I59" i="5"/>
  <c r="O55" i="5"/>
  <c r="M55" i="5"/>
  <c r="I55" i="5"/>
  <c r="O51" i="5"/>
  <c r="M51" i="5"/>
  <c r="I51" i="5"/>
  <c r="M50" i="5"/>
  <c r="L50" i="5"/>
  <c r="K50" i="5"/>
  <c r="J50" i="5"/>
  <c r="O46" i="5"/>
  <c r="M46" i="5"/>
  <c r="I46" i="5"/>
  <c r="M42" i="5"/>
  <c r="O42" i="5" s="1"/>
  <c r="I42" i="5"/>
  <c r="O38" i="5"/>
  <c r="M38" i="5"/>
  <c r="I38" i="5"/>
  <c r="O34" i="5"/>
  <c r="M34" i="5"/>
  <c r="I34" i="5"/>
  <c r="M30" i="5"/>
  <c r="O30" i="5" s="1"/>
  <c r="I30" i="5"/>
  <c r="M26" i="5"/>
  <c r="O26" i="5" s="1"/>
  <c r="I26" i="5"/>
  <c r="O22" i="5"/>
  <c r="M22" i="5"/>
  <c r="I22" i="5"/>
  <c r="O18" i="5"/>
  <c r="M18" i="5"/>
  <c r="I18" i="5"/>
  <c r="O14" i="5"/>
  <c r="M14" i="5"/>
  <c r="I14" i="5"/>
  <c r="M10" i="5"/>
  <c r="I10" i="5"/>
  <c r="L9" i="5"/>
  <c r="K9" i="5"/>
  <c r="K8" i="5" s="1"/>
  <c r="J9" i="5"/>
  <c r="J8" i="5"/>
  <c r="O271" i="4"/>
  <c r="M271" i="4"/>
  <c r="I271" i="4"/>
  <c r="M267" i="4"/>
  <c r="O267" i="4" s="1"/>
  <c r="I267" i="4"/>
  <c r="O263" i="4"/>
  <c r="M263" i="4"/>
  <c r="I263" i="4"/>
  <c r="O259" i="4"/>
  <c r="M259" i="4"/>
  <c r="I259" i="4"/>
  <c r="M255" i="4"/>
  <c r="O255" i="4" s="1"/>
  <c r="I255" i="4"/>
  <c r="M251" i="4"/>
  <c r="O251" i="4" s="1"/>
  <c r="I251" i="4"/>
  <c r="O247" i="4"/>
  <c r="M247" i="4"/>
  <c r="I247" i="4"/>
  <c r="O243" i="4"/>
  <c r="M243" i="4"/>
  <c r="I243" i="4"/>
  <c r="O239" i="4"/>
  <c r="M239" i="4"/>
  <c r="I239" i="4"/>
  <c r="M235" i="4"/>
  <c r="O235" i="4" s="1"/>
  <c r="I235" i="4"/>
  <c r="O231" i="4"/>
  <c r="M231" i="4"/>
  <c r="I231" i="4"/>
  <c r="O227" i="4"/>
  <c r="M227" i="4"/>
  <c r="I227" i="4"/>
  <c r="M223" i="4"/>
  <c r="O223" i="4" s="1"/>
  <c r="I223" i="4"/>
  <c r="M219" i="4"/>
  <c r="O219" i="4" s="1"/>
  <c r="I219" i="4"/>
  <c r="O215" i="4"/>
  <c r="M215" i="4"/>
  <c r="I215" i="4"/>
  <c r="O211" i="4"/>
  <c r="M211" i="4"/>
  <c r="I211" i="4"/>
  <c r="O207" i="4"/>
  <c r="M207" i="4"/>
  <c r="I207" i="4"/>
  <c r="M203" i="4"/>
  <c r="O203" i="4" s="1"/>
  <c r="I203" i="4"/>
  <c r="O199" i="4"/>
  <c r="M199" i="4"/>
  <c r="I199" i="4"/>
  <c r="O195" i="4"/>
  <c r="M195" i="4"/>
  <c r="I195" i="4"/>
  <c r="M191" i="4"/>
  <c r="O191" i="4" s="1"/>
  <c r="I191" i="4"/>
  <c r="M187" i="4"/>
  <c r="O187" i="4" s="1"/>
  <c r="I187" i="4"/>
  <c r="O183" i="4"/>
  <c r="M183" i="4"/>
  <c r="I183" i="4"/>
  <c r="O179" i="4"/>
  <c r="M179" i="4"/>
  <c r="I179" i="4"/>
  <c r="O175" i="4"/>
  <c r="M175" i="4"/>
  <c r="M162" i="4" s="1"/>
  <c r="I175" i="4"/>
  <c r="M171" i="4"/>
  <c r="O171" i="4" s="1"/>
  <c r="I171" i="4"/>
  <c r="O167" i="4"/>
  <c r="M167" i="4"/>
  <c r="I167" i="4"/>
  <c r="O163" i="4"/>
  <c r="M163" i="4"/>
  <c r="I163" i="4"/>
  <c r="L162" i="4"/>
  <c r="L8" i="4" s="1"/>
  <c r="T7" i="4" s="1"/>
  <c r="K162" i="4"/>
  <c r="J162" i="4"/>
  <c r="M158" i="4"/>
  <c r="O158" i="4" s="1"/>
  <c r="I158" i="4"/>
  <c r="M154" i="4"/>
  <c r="O154" i="4" s="1"/>
  <c r="I154" i="4"/>
  <c r="O150" i="4"/>
  <c r="M150" i="4"/>
  <c r="I150" i="4"/>
  <c r="O146" i="4"/>
  <c r="M146" i="4"/>
  <c r="I146" i="4"/>
  <c r="O142" i="4"/>
  <c r="M142" i="4"/>
  <c r="I142" i="4"/>
  <c r="M138" i="4"/>
  <c r="O138" i="4" s="1"/>
  <c r="I138" i="4"/>
  <c r="O134" i="4"/>
  <c r="M134" i="4"/>
  <c r="I134" i="4"/>
  <c r="O130" i="4"/>
  <c r="M130" i="4"/>
  <c r="I130" i="4"/>
  <c r="M126" i="4"/>
  <c r="O126" i="4" s="1"/>
  <c r="I126" i="4"/>
  <c r="M122" i="4"/>
  <c r="O122" i="4" s="1"/>
  <c r="I122" i="4"/>
  <c r="O118" i="4"/>
  <c r="M118" i="4"/>
  <c r="I118" i="4"/>
  <c r="O114" i="4"/>
  <c r="M114" i="4"/>
  <c r="I114" i="4"/>
  <c r="O110" i="4"/>
  <c r="M110" i="4"/>
  <c r="I110" i="4"/>
  <c r="M106" i="4"/>
  <c r="O106" i="4" s="1"/>
  <c r="I106" i="4"/>
  <c r="O102" i="4"/>
  <c r="M102" i="4"/>
  <c r="I102" i="4"/>
  <c r="O98" i="4"/>
  <c r="M98" i="4"/>
  <c r="I98" i="4"/>
  <c r="M94" i="4"/>
  <c r="O94" i="4" s="1"/>
  <c r="I94" i="4"/>
  <c r="M90" i="4"/>
  <c r="O90" i="4" s="1"/>
  <c r="I90" i="4"/>
  <c r="O86" i="4"/>
  <c r="M86" i="4"/>
  <c r="I86" i="4"/>
  <c r="O82" i="4"/>
  <c r="M82" i="4"/>
  <c r="I82" i="4"/>
  <c r="O78" i="4"/>
  <c r="M78" i="4"/>
  <c r="I78" i="4"/>
  <c r="M74" i="4"/>
  <c r="O74" i="4" s="1"/>
  <c r="I74" i="4"/>
  <c r="O70" i="4"/>
  <c r="M70" i="4"/>
  <c r="I70" i="4"/>
  <c r="O66" i="4"/>
  <c r="M66" i="4"/>
  <c r="I66" i="4"/>
  <c r="M62" i="4"/>
  <c r="O62" i="4" s="1"/>
  <c r="I62" i="4"/>
  <c r="M58" i="4"/>
  <c r="O58" i="4" s="1"/>
  <c r="I58" i="4"/>
  <c r="O54" i="4"/>
  <c r="M54" i="4"/>
  <c r="I54" i="4"/>
  <c r="O50" i="4"/>
  <c r="M50" i="4"/>
  <c r="I50" i="4"/>
  <c r="O46" i="4"/>
  <c r="M46" i="4"/>
  <c r="I46" i="4"/>
  <c r="M42" i="4"/>
  <c r="O42" i="4" s="1"/>
  <c r="I42" i="4"/>
  <c r="O38" i="4"/>
  <c r="M38" i="4"/>
  <c r="I38" i="4"/>
  <c r="O34" i="4"/>
  <c r="M34" i="4"/>
  <c r="I34" i="4"/>
  <c r="M30" i="4"/>
  <c r="O30" i="4" s="1"/>
  <c r="I30" i="4"/>
  <c r="M26" i="4"/>
  <c r="O26" i="4" s="1"/>
  <c r="I26" i="4"/>
  <c r="O22" i="4"/>
  <c r="M22" i="4"/>
  <c r="I22" i="4"/>
  <c r="O18" i="4"/>
  <c r="M18" i="4"/>
  <c r="I18" i="4"/>
  <c r="O14" i="4"/>
  <c r="M14" i="4"/>
  <c r="I14" i="4"/>
  <c r="M10" i="4"/>
  <c r="I10" i="4"/>
  <c r="L9" i="4"/>
  <c r="K9" i="4"/>
  <c r="J9" i="4"/>
  <c r="J8" i="4" s="1"/>
  <c r="K8" i="4"/>
  <c r="O50" i="3"/>
  <c r="M50" i="3"/>
  <c r="I50" i="3"/>
  <c r="M46" i="3"/>
  <c r="O46" i="3" s="1"/>
  <c r="I46" i="3"/>
  <c r="O42" i="3"/>
  <c r="M42" i="3"/>
  <c r="I42" i="3"/>
  <c r="O38" i="3"/>
  <c r="M38" i="3"/>
  <c r="I38" i="3"/>
  <c r="M34" i="3"/>
  <c r="O34" i="3" s="1"/>
  <c r="I34" i="3"/>
  <c r="M30" i="3"/>
  <c r="O30" i="3" s="1"/>
  <c r="I30" i="3"/>
  <c r="O26" i="3"/>
  <c r="M26" i="3"/>
  <c r="I26" i="3"/>
  <c r="O22" i="3"/>
  <c r="M22" i="3"/>
  <c r="I22" i="3"/>
  <c r="O18" i="3"/>
  <c r="M18" i="3"/>
  <c r="I18" i="3"/>
  <c r="M14" i="3"/>
  <c r="O14" i="3" s="1"/>
  <c r="I14" i="3"/>
  <c r="O10" i="3"/>
  <c r="M10" i="3"/>
  <c r="I10" i="3"/>
  <c r="M9" i="3"/>
  <c r="M8" i="3" s="1"/>
  <c r="C12" i="1" s="1"/>
  <c r="L9" i="3"/>
  <c r="K9" i="3"/>
  <c r="J9" i="3"/>
  <c r="L8" i="3"/>
  <c r="K8" i="3"/>
  <c r="J8" i="3"/>
  <c r="T7" i="3"/>
  <c r="F12" i="1" s="1"/>
  <c r="M404" i="2"/>
  <c r="O404" i="2" s="1"/>
  <c r="I404" i="2"/>
  <c r="O400" i="2"/>
  <c r="M400" i="2"/>
  <c r="I400" i="2"/>
  <c r="O396" i="2"/>
  <c r="M396" i="2"/>
  <c r="I396" i="2"/>
  <c r="M392" i="2"/>
  <c r="O392" i="2" s="1"/>
  <c r="I392" i="2"/>
  <c r="M388" i="2"/>
  <c r="O388" i="2" s="1"/>
  <c r="I388" i="2"/>
  <c r="O384" i="2"/>
  <c r="M384" i="2"/>
  <c r="I384" i="2"/>
  <c r="O380" i="2"/>
  <c r="M380" i="2"/>
  <c r="I380" i="2"/>
  <c r="O376" i="2"/>
  <c r="M376" i="2"/>
  <c r="I376" i="2"/>
  <c r="M372" i="2"/>
  <c r="O372" i="2" s="1"/>
  <c r="I372" i="2"/>
  <c r="O368" i="2"/>
  <c r="M368" i="2"/>
  <c r="I368" i="2"/>
  <c r="O364" i="2"/>
  <c r="M364" i="2"/>
  <c r="I364" i="2"/>
  <c r="M360" i="2"/>
  <c r="O360" i="2" s="1"/>
  <c r="I360" i="2"/>
  <c r="M356" i="2"/>
  <c r="O356" i="2" s="1"/>
  <c r="I356" i="2"/>
  <c r="O352" i="2"/>
  <c r="M352" i="2"/>
  <c r="I352" i="2"/>
  <c r="O348" i="2"/>
  <c r="M348" i="2"/>
  <c r="I348" i="2"/>
  <c r="O344" i="2"/>
  <c r="M344" i="2"/>
  <c r="I344" i="2"/>
  <c r="M340" i="2"/>
  <c r="O340" i="2" s="1"/>
  <c r="I340" i="2"/>
  <c r="O336" i="2"/>
  <c r="M336" i="2"/>
  <c r="I336" i="2"/>
  <c r="O332" i="2"/>
  <c r="M332" i="2"/>
  <c r="I332" i="2"/>
  <c r="M328" i="2"/>
  <c r="O328" i="2" s="1"/>
  <c r="I328" i="2"/>
  <c r="M324" i="2"/>
  <c r="O324" i="2" s="1"/>
  <c r="I324" i="2"/>
  <c r="O320" i="2"/>
  <c r="M320" i="2"/>
  <c r="I320" i="2"/>
  <c r="M316" i="2"/>
  <c r="O316" i="2" s="1"/>
  <c r="I316" i="2"/>
  <c r="O312" i="2"/>
  <c r="M312" i="2"/>
  <c r="I312" i="2"/>
  <c r="M308" i="2"/>
  <c r="O308" i="2" s="1"/>
  <c r="I308" i="2"/>
  <c r="O304" i="2"/>
  <c r="M304" i="2"/>
  <c r="I304" i="2"/>
  <c r="O300" i="2"/>
  <c r="M300" i="2"/>
  <c r="I300" i="2"/>
  <c r="M296" i="2"/>
  <c r="O296" i="2" s="1"/>
  <c r="I296" i="2"/>
  <c r="M292" i="2"/>
  <c r="O292" i="2" s="1"/>
  <c r="I292" i="2"/>
  <c r="O288" i="2"/>
  <c r="M288" i="2"/>
  <c r="I288" i="2"/>
  <c r="M284" i="2"/>
  <c r="O284" i="2" s="1"/>
  <c r="I284" i="2"/>
  <c r="O280" i="2"/>
  <c r="M280" i="2"/>
  <c r="I280" i="2"/>
  <c r="M276" i="2"/>
  <c r="O276" i="2" s="1"/>
  <c r="I276" i="2"/>
  <c r="O272" i="2"/>
  <c r="M272" i="2"/>
  <c r="I272" i="2"/>
  <c r="O268" i="2"/>
  <c r="M268" i="2"/>
  <c r="I268" i="2"/>
  <c r="M264" i="2"/>
  <c r="O264" i="2" s="1"/>
  <c r="I264" i="2"/>
  <c r="M260" i="2"/>
  <c r="O260" i="2" s="1"/>
  <c r="I260" i="2"/>
  <c r="O256" i="2"/>
  <c r="M256" i="2"/>
  <c r="I256" i="2"/>
  <c r="L255" i="2"/>
  <c r="L8" i="2" s="1"/>
  <c r="T7" i="2" s="1"/>
  <c r="F11" i="1" s="1"/>
  <c r="F10" i="1" s="1"/>
  <c r="K255" i="2"/>
  <c r="J255" i="2"/>
  <c r="M251" i="2"/>
  <c r="O251" i="2" s="1"/>
  <c r="I251" i="2"/>
  <c r="O247" i="2"/>
  <c r="M247" i="2"/>
  <c r="I247" i="2"/>
  <c r="M243" i="2"/>
  <c r="O243" i="2" s="1"/>
  <c r="I243" i="2"/>
  <c r="O239" i="2"/>
  <c r="M239" i="2"/>
  <c r="I239" i="2"/>
  <c r="O235" i="2"/>
  <c r="M235" i="2"/>
  <c r="I235" i="2"/>
  <c r="M231" i="2"/>
  <c r="O231" i="2" s="1"/>
  <c r="I231" i="2"/>
  <c r="M227" i="2"/>
  <c r="O227" i="2" s="1"/>
  <c r="I227" i="2"/>
  <c r="O223" i="2"/>
  <c r="M223" i="2"/>
  <c r="I223" i="2"/>
  <c r="M219" i="2"/>
  <c r="O219" i="2" s="1"/>
  <c r="I219" i="2"/>
  <c r="O215" i="2"/>
  <c r="M215" i="2"/>
  <c r="I215" i="2"/>
  <c r="M211" i="2"/>
  <c r="O211" i="2" s="1"/>
  <c r="I211" i="2"/>
  <c r="O207" i="2"/>
  <c r="M207" i="2"/>
  <c r="I207" i="2"/>
  <c r="O203" i="2"/>
  <c r="M203" i="2"/>
  <c r="I203" i="2"/>
  <c r="M199" i="2"/>
  <c r="O199" i="2" s="1"/>
  <c r="I199" i="2"/>
  <c r="M195" i="2"/>
  <c r="O195" i="2" s="1"/>
  <c r="I195" i="2"/>
  <c r="O191" i="2"/>
  <c r="M191" i="2"/>
  <c r="I191" i="2"/>
  <c r="M187" i="2"/>
  <c r="O187" i="2" s="1"/>
  <c r="I187" i="2"/>
  <c r="O183" i="2"/>
  <c r="M183" i="2"/>
  <c r="I183" i="2"/>
  <c r="M179" i="2"/>
  <c r="O179" i="2" s="1"/>
  <c r="I179" i="2"/>
  <c r="O175" i="2"/>
  <c r="M175" i="2"/>
  <c r="I175" i="2"/>
  <c r="O171" i="2"/>
  <c r="M171" i="2"/>
  <c r="I171" i="2"/>
  <c r="M167" i="2"/>
  <c r="O167" i="2" s="1"/>
  <c r="I167" i="2"/>
  <c r="M163" i="2"/>
  <c r="O163" i="2" s="1"/>
  <c r="I163" i="2"/>
  <c r="O159" i="2"/>
  <c r="M159" i="2"/>
  <c r="I159" i="2"/>
  <c r="M155" i="2"/>
  <c r="O155" i="2" s="1"/>
  <c r="I155" i="2"/>
  <c r="O151" i="2"/>
  <c r="M151" i="2"/>
  <c r="I151" i="2"/>
  <c r="L150" i="2"/>
  <c r="K150" i="2"/>
  <c r="J150" i="2"/>
  <c r="M146" i="2"/>
  <c r="O146" i="2" s="1"/>
  <c r="I146" i="2"/>
  <c r="O142" i="2"/>
  <c r="M142" i="2"/>
  <c r="I142" i="2"/>
  <c r="M138" i="2"/>
  <c r="O138" i="2" s="1"/>
  <c r="I138" i="2"/>
  <c r="O134" i="2"/>
  <c r="M134" i="2"/>
  <c r="I134" i="2"/>
  <c r="M130" i="2"/>
  <c r="O130" i="2" s="1"/>
  <c r="I130" i="2"/>
  <c r="O126" i="2"/>
  <c r="M126" i="2"/>
  <c r="I126" i="2"/>
  <c r="O122" i="2"/>
  <c r="M122" i="2"/>
  <c r="I122" i="2"/>
  <c r="M118" i="2"/>
  <c r="O118" i="2" s="1"/>
  <c r="I118" i="2"/>
  <c r="M114" i="2"/>
  <c r="O114" i="2" s="1"/>
  <c r="I114" i="2"/>
  <c r="O110" i="2"/>
  <c r="M110" i="2"/>
  <c r="I110" i="2"/>
  <c r="M106" i="2"/>
  <c r="O106" i="2" s="1"/>
  <c r="I106" i="2"/>
  <c r="O102" i="2"/>
  <c r="M102" i="2"/>
  <c r="I102" i="2"/>
  <c r="M98" i="2"/>
  <c r="O98" i="2" s="1"/>
  <c r="I98" i="2"/>
  <c r="O94" i="2"/>
  <c r="M94" i="2"/>
  <c r="I94" i="2"/>
  <c r="O90" i="2"/>
  <c r="M90" i="2"/>
  <c r="I90" i="2"/>
  <c r="M86" i="2"/>
  <c r="O86" i="2" s="1"/>
  <c r="I86" i="2"/>
  <c r="M82" i="2"/>
  <c r="O82" i="2" s="1"/>
  <c r="I82" i="2"/>
  <c r="O78" i="2"/>
  <c r="M78" i="2"/>
  <c r="I78" i="2"/>
  <c r="M74" i="2"/>
  <c r="O74" i="2" s="1"/>
  <c r="I74" i="2"/>
  <c r="O70" i="2"/>
  <c r="M70" i="2"/>
  <c r="I70" i="2"/>
  <c r="M66" i="2"/>
  <c r="O66" i="2" s="1"/>
  <c r="I66" i="2"/>
  <c r="O62" i="2"/>
  <c r="M62" i="2"/>
  <c r="I62" i="2"/>
  <c r="O58" i="2"/>
  <c r="M58" i="2"/>
  <c r="I58" i="2"/>
  <c r="M54" i="2"/>
  <c r="O54" i="2" s="1"/>
  <c r="I54" i="2"/>
  <c r="M50" i="2"/>
  <c r="O50" i="2" s="1"/>
  <c r="I50" i="2"/>
  <c r="O46" i="2"/>
  <c r="M46" i="2"/>
  <c r="I46" i="2"/>
  <c r="M42" i="2"/>
  <c r="O42" i="2" s="1"/>
  <c r="I42" i="2"/>
  <c r="O38" i="2"/>
  <c r="M38" i="2"/>
  <c r="I38" i="2"/>
  <c r="M34" i="2"/>
  <c r="O34" i="2" s="1"/>
  <c r="I34" i="2"/>
  <c r="O30" i="2"/>
  <c r="M30" i="2"/>
  <c r="I30" i="2"/>
  <c r="O26" i="2"/>
  <c r="M26" i="2"/>
  <c r="I26" i="2"/>
  <c r="M22" i="2"/>
  <c r="O22" i="2" s="1"/>
  <c r="I22" i="2"/>
  <c r="M18" i="2"/>
  <c r="O18" i="2" s="1"/>
  <c r="I18" i="2"/>
  <c r="O14" i="2"/>
  <c r="M14" i="2"/>
  <c r="I14" i="2"/>
  <c r="M10" i="2"/>
  <c r="O10" i="2" s="1"/>
  <c r="I10" i="2"/>
  <c r="L9" i="2"/>
  <c r="K9" i="2"/>
  <c r="J9" i="2"/>
  <c r="K8" i="2"/>
  <c r="F86" i="1"/>
  <c r="F85" i="1"/>
  <c r="F84" i="1"/>
  <c r="D84" i="1"/>
  <c r="C84" i="1"/>
  <c r="F83" i="1"/>
  <c r="C83" i="1"/>
  <c r="M3" i="57" s="1"/>
  <c r="F82" i="1"/>
  <c r="F81" i="1"/>
  <c r="F80" i="1"/>
  <c r="F79" i="1"/>
  <c r="F77" i="1"/>
  <c r="F75" i="1"/>
  <c r="F71" i="1"/>
  <c r="F70" i="1"/>
  <c r="F69" i="1"/>
  <c r="F68" i="1"/>
  <c r="F67" i="1"/>
  <c r="F66" i="1"/>
  <c r="F65" i="1"/>
  <c r="F64" i="1"/>
  <c r="F63" i="1"/>
  <c r="F62" i="1" s="1"/>
  <c r="F61" i="1"/>
  <c r="F59" i="1" s="1"/>
  <c r="F60" i="1"/>
  <c r="F58" i="1"/>
  <c r="F57" i="1"/>
  <c r="F56" i="1"/>
  <c r="F55" i="1"/>
  <c r="C55" i="1"/>
  <c r="F54" i="1"/>
  <c r="D54" i="1"/>
  <c r="C54" i="1"/>
  <c r="F53" i="1"/>
  <c r="C53" i="1"/>
  <c r="F52" i="1"/>
  <c r="F51" i="1"/>
  <c r="F50" i="1" s="1"/>
  <c r="F49" i="1"/>
  <c r="F48" i="1"/>
  <c r="D48" i="1"/>
  <c r="C48" i="1"/>
  <c r="F47" i="1"/>
  <c r="F46" i="1"/>
  <c r="F45" i="1"/>
  <c r="F44" i="1"/>
  <c r="F43" i="1"/>
  <c r="F42" i="1"/>
  <c r="F41" i="1"/>
  <c r="F40" i="1" s="1"/>
  <c r="F39" i="1"/>
  <c r="F38" i="1"/>
  <c r="F37" i="1"/>
  <c r="F36" i="1" s="1"/>
  <c r="F35" i="1"/>
  <c r="F34" i="1"/>
  <c r="F33" i="1"/>
  <c r="F32" i="1"/>
  <c r="F31" i="1"/>
  <c r="F30" i="1"/>
  <c r="F29" i="1"/>
  <c r="F28" i="1"/>
  <c r="F27" i="1"/>
  <c r="F26" i="1"/>
  <c r="D26" i="1"/>
  <c r="E26" i="1" s="1"/>
  <c r="C26" i="1"/>
  <c r="F25" i="1"/>
  <c r="F24" i="1" s="1"/>
  <c r="F23" i="1"/>
  <c r="F22" i="1"/>
  <c r="F21" i="1"/>
  <c r="F19" i="1" s="1"/>
  <c r="F20" i="1"/>
  <c r="F18" i="1"/>
  <c r="F17" i="1"/>
  <c r="F16" i="1"/>
  <c r="F13" i="1"/>
  <c r="D12" i="1" l="1"/>
  <c r="E12" i="1" s="1"/>
  <c r="D21" i="1"/>
  <c r="E21" i="1" s="1"/>
  <c r="O63" i="6"/>
  <c r="M50" i="6"/>
  <c r="O113" i="6"/>
  <c r="M100" i="6"/>
  <c r="M194" i="8"/>
  <c r="M9" i="2"/>
  <c r="E53" i="1"/>
  <c r="E48" i="1"/>
  <c r="D53" i="1"/>
  <c r="E84" i="1"/>
  <c r="E83" i="1" s="1"/>
  <c r="M255" i="2"/>
  <c r="M9" i="5"/>
  <c r="O10" i="5"/>
  <c r="L8" i="5"/>
  <c r="T7" i="5" s="1"/>
  <c r="F15" i="1" s="1"/>
  <c r="F14" i="1" s="1"/>
  <c r="M245" i="5"/>
  <c r="M9" i="6"/>
  <c r="M79" i="6"/>
  <c r="O80" i="6"/>
  <c r="O22" i="8"/>
  <c r="M9" i="8"/>
  <c r="K8" i="8"/>
  <c r="M38" i="9"/>
  <c r="M8" i="9" s="1"/>
  <c r="C20" i="1" s="1"/>
  <c r="E54" i="1"/>
  <c r="D55" i="1"/>
  <c r="E55" i="1" s="1"/>
  <c r="D83" i="1"/>
  <c r="J8" i="2"/>
  <c r="M150" i="2"/>
  <c r="M9" i="4"/>
  <c r="M8" i="4" s="1"/>
  <c r="C13" i="1" s="1"/>
  <c r="O10" i="4"/>
  <c r="M220" i="5"/>
  <c r="O221" i="5"/>
  <c r="M8" i="7"/>
  <c r="C17" i="1" s="1"/>
  <c r="M215" i="8"/>
  <c r="O216" i="8"/>
  <c r="M9" i="13"/>
  <c r="O10" i="13"/>
  <c r="M109" i="13"/>
  <c r="O110" i="13"/>
  <c r="O10" i="6"/>
  <c r="O10" i="7"/>
  <c r="O76" i="7"/>
  <c r="O195" i="8"/>
  <c r="O10" i="9"/>
  <c r="M254" i="11"/>
  <c r="M26" i="13"/>
  <c r="O27" i="13"/>
  <c r="J8" i="13"/>
  <c r="O336" i="9"/>
  <c r="M331" i="9"/>
  <c r="M9" i="11"/>
  <c r="M43" i="13"/>
  <c r="O44" i="13"/>
  <c r="M487" i="11"/>
  <c r="O488" i="11"/>
  <c r="M9" i="12"/>
  <c r="M8" i="12" s="1"/>
  <c r="C23" i="1" s="1"/>
  <c r="O10" i="12"/>
  <c r="M73" i="18"/>
  <c r="O74" i="18"/>
  <c r="M250" i="21"/>
  <c r="O255" i="21"/>
  <c r="M9" i="23"/>
  <c r="O14" i="23"/>
  <c r="M18" i="26"/>
  <c r="O23" i="26"/>
  <c r="M9" i="27"/>
  <c r="M8" i="27" s="1"/>
  <c r="C44" i="1" s="1"/>
  <c r="O10" i="27"/>
  <c r="M36" i="28"/>
  <c r="M8" i="28" s="1"/>
  <c r="C45" i="1" s="1"/>
  <c r="O41" i="28"/>
  <c r="M58" i="32"/>
  <c r="O63" i="32"/>
  <c r="M64" i="13"/>
  <c r="M147" i="13"/>
  <c r="M164" i="13"/>
  <c r="O178" i="13"/>
  <c r="O80" i="14"/>
  <c r="M22" i="15"/>
  <c r="O70" i="15"/>
  <c r="O87" i="15"/>
  <c r="M107" i="15"/>
  <c r="O121" i="15"/>
  <c r="M125" i="15"/>
  <c r="O15" i="16"/>
  <c r="M53" i="16"/>
  <c r="M8" i="16" s="1"/>
  <c r="C29" i="1" s="1"/>
  <c r="O85" i="16"/>
  <c r="M140" i="16"/>
  <c r="O187" i="16"/>
  <c r="M9" i="17"/>
  <c r="M27" i="17"/>
  <c r="O42" i="17"/>
  <c r="M62" i="17"/>
  <c r="M95" i="17"/>
  <c r="O125" i="17"/>
  <c r="O144" i="17"/>
  <c r="M165" i="17"/>
  <c r="M8" i="19"/>
  <c r="C33" i="1" s="1"/>
  <c r="M47" i="19"/>
  <c r="M89" i="20"/>
  <c r="M9" i="21"/>
  <c r="O10" i="21"/>
  <c r="M447" i="21"/>
  <c r="O452" i="21"/>
  <c r="M31" i="23"/>
  <c r="O32" i="23"/>
  <c r="M57" i="23"/>
  <c r="M22" i="27"/>
  <c r="O27" i="27"/>
  <c r="M14" i="29"/>
  <c r="M8" i="29" s="1"/>
  <c r="C46" i="1" s="1"/>
  <c r="O19" i="29"/>
  <c r="M9" i="33"/>
  <c r="O10" i="33"/>
  <c r="M35" i="33"/>
  <c r="M56" i="33"/>
  <c r="O61" i="33"/>
  <c r="M8" i="34"/>
  <c r="C52" i="1" s="1"/>
  <c r="M26" i="19"/>
  <c r="M80" i="20"/>
  <c r="O81" i="20"/>
  <c r="M79" i="21"/>
  <c r="M264" i="21"/>
  <c r="M342" i="21"/>
  <c r="M44" i="23"/>
  <c r="O49" i="23"/>
  <c r="M39" i="27"/>
  <c r="O44" i="27"/>
  <c r="M26" i="33"/>
  <c r="O27" i="33"/>
  <c r="M9" i="18"/>
  <c r="O27" i="19"/>
  <c r="M47" i="20"/>
  <c r="M8" i="20" s="1"/>
  <c r="C35" i="1" s="1"/>
  <c r="O48" i="20"/>
  <c r="O80" i="21"/>
  <c r="M128" i="21"/>
  <c r="M317" i="21"/>
  <c r="O322" i="21"/>
  <c r="M14" i="22"/>
  <c r="M8" i="22" s="1"/>
  <c r="C38" i="1" s="1"/>
  <c r="M9" i="24"/>
  <c r="M67" i="24"/>
  <c r="O68" i="24"/>
  <c r="M9" i="25"/>
  <c r="O14" i="25"/>
  <c r="M27" i="25"/>
  <c r="O32" i="25"/>
  <c r="M31" i="26"/>
  <c r="M8" i="26" s="1"/>
  <c r="C43" i="1" s="1"/>
  <c r="J8" i="27"/>
  <c r="J8" i="28"/>
  <c r="M8" i="30"/>
  <c r="C47" i="1" s="1"/>
  <c r="M9" i="32"/>
  <c r="O10" i="32"/>
  <c r="M23" i="32"/>
  <c r="O28" i="32"/>
  <c r="M41" i="32"/>
  <c r="O46" i="32"/>
  <c r="M8" i="38"/>
  <c r="C56" i="1" s="1"/>
  <c r="O58" i="34"/>
  <c r="O10" i="35"/>
  <c r="O27" i="35"/>
  <c r="O23" i="36"/>
  <c r="O58" i="36"/>
  <c r="O14" i="37"/>
  <c r="O32" i="37"/>
  <c r="O36" i="38"/>
  <c r="M26" i="39"/>
  <c r="M8" i="39" s="1"/>
  <c r="C57" i="1" s="1"/>
  <c r="O99" i="39"/>
  <c r="M98" i="39"/>
  <c r="M90" i="40"/>
  <c r="O274" i="41"/>
  <c r="M269" i="41"/>
  <c r="O324" i="41"/>
  <c r="M319" i="41"/>
  <c r="O584" i="41"/>
  <c r="M583" i="41"/>
  <c r="M68" i="38"/>
  <c r="O66" i="39"/>
  <c r="M61" i="39"/>
  <c r="M123" i="39"/>
  <c r="O82" i="40"/>
  <c r="M81" i="40"/>
  <c r="M9" i="41"/>
  <c r="M474" i="41"/>
  <c r="M88" i="42"/>
  <c r="O166" i="42"/>
  <c r="M161" i="42"/>
  <c r="M22" i="43"/>
  <c r="O84" i="43"/>
  <c r="M79" i="43"/>
  <c r="O31" i="40"/>
  <c r="M30" i="40"/>
  <c r="O49" i="40"/>
  <c r="M48" i="40"/>
  <c r="M8" i="40" s="1"/>
  <c r="C58" i="1" s="1"/>
  <c r="M26" i="41"/>
  <c r="O80" i="41"/>
  <c r="M79" i="41"/>
  <c r="O390" i="41"/>
  <c r="M389" i="41"/>
  <c r="O47" i="42"/>
  <c r="M46" i="42"/>
  <c r="O14" i="43"/>
  <c r="M9" i="43"/>
  <c r="O225" i="41"/>
  <c r="M220" i="41"/>
  <c r="O307" i="41"/>
  <c r="M306" i="41"/>
  <c r="O357" i="41"/>
  <c r="M356" i="41"/>
  <c r="O14" i="42"/>
  <c r="M9" i="42"/>
  <c r="M71" i="42"/>
  <c r="M105" i="42"/>
  <c r="O132" i="42"/>
  <c r="M127" i="42"/>
  <c r="M174" i="43"/>
  <c r="O40" i="40"/>
  <c r="M88" i="43"/>
  <c r="O252" i="43"/>
  <c r="M239" i="43"/>
  <c r="M9" i="44"/>
  <c r="M76" i="44"/>
  <c r="M126" i="44"/>
  <c r="M41" i="46"/>
  <c r="M8" i="46" s="1"/>
  <c r="C67" i="1" s="1"/>
  <c r="M156" i="46"/>
  <c r="M9" i="47"/>
  <c r="M43" i="47"/>
  <c r="M323" i="47"/>
  <c r="M373" i="47"/>
  <c r="M390" i="47"/>
  <c r="M9" i="48"/>
  <c r="M8" i="48" s="1"/>
  <c r="C70" i="1" s="1"/>
  <c r="M90" i="49"/>
  <c r="O95" i="49"/>
  <c r="L8" i="50"/>
  <c r="T7" i="50" s="1"/>
  <c r="F73" i="1" s="1"/>
  <c r="F72" i="1" s="1"/>
  <c r="M142" i="50"/>
  <c r="K8" i="51"/>
  <c r="M63" i="51"/>
  <c r="M116" i="51"/>
  <c r="O117" i="51"/>
  <c r="M475" i="48"/>
  <c r="O476" i="48"/>
  <c r="O64" i="50"/>
  <c r="M51" i="50"/>
  <c r="O150" i="51"/>
  <c r="M137" i="51"/>
  <c r="O82" i="44"/>
  <c r="O180" i="44"/>
  <c r="M9" i="45"/>
  <c r="M8" i="45" s="1"/>
  <c r="C66" i="1" s="1"/>
  <c r="O10" i="46"/>
  <c r="O28" i="46"/>
  <c r="M50" i="46"/>
  <c r="O31" i="47"/>
  <c r="O81" i="47"/>
  <c r="O114" i="47"/>
  <c r="O228" i="47"/>
  <c r="O96" i="48"/>
  <c r="O322" i="48"/>
  <c r="M492" i="48"/>
  <c r="O493" i="48"/>
  <c r="M266" i="49"/>
  <c r="M30" i="50"/>
  <c r="O31" i="50"/>
  <c r="M9" i="49"/>
  <c r="M8" i="49" s="1"/>
  <c r="C71" i="1" s="1"/>
  <c r="O14" i="49"/>
  <c r="M257" i="49"/>
  <c r="O258" i="49"/>
  <c r="M9" i="50"/>
  <c r="M105" i="50"/>
  <c r="M9" i="51"/>
  <c r="M30" i="51"/>
  <c r="O179" i="51"/>
  <c r="L8" i="52"/>
  <c r="T7" i="52" s="1"/>
  <c r="F76" i="1" s="1"/>
  <c r="F74" i="1" s="1"/>
  <c r="M111" i="53"/>
  <c r="O254" i="53"/>
  <c r="O319" i="53"/>
  <c r="O182" i="54"/>
  <c r="M210" i="54"/>
  <c r="M8" i="54" s="1"/>
  <c r="C78" i="1" s="1"/>
  <c r="O211" i="54"/>
  <c r="O18" i="55"/>
  <c r="M9" i="58"/>
  <c r="O10" i="50"/>
  <c r="O93" i="50"/>
  <c r="O143" i="50"/>
  <c r="O31" i="51"/>
  <c r="O64" i="51"/>
  <c r="M42" i="52"/>
  <c r="M221" i="52"/>
  <c r="O10" i="53"/>
  <c r="O18" i="54"/>
  <c r="M99" i="54"/>
  <c r="M30" i="56"/>
  <c r="M8" i="56" s="1"/>
  <c r="C82" i="1" s="1"/>
  <c r="O31" i="56"/>
  <c r="O10" i="57"/>
  <c r="M79" i="52"/>
  <c r="M204" i="52"/>
  <c r="M216" i="53"/>
  <c r="M8" i="53" s="1"/>
  <c r="C77" i="1" s="1"/>
  <c r="O217" i="53"/>
  <c r="L8" i="54"/>
  <c r="T7" i="54" s="1"/>
  <c r="F78" i="1" s="1"/>
  <c r="O100" i="54"/>
  <c r="M50" i="55"/>
  <c r="M8" i="55" s="1"/>
  <c r="C80" i="1" s="1"/>
  <c r="M26" i="58"/>
  <c r="M79" i="55"/>
  <c r="O80" i="55"/>
  <c r="M8" i="58" l="1"/>
  <c r="C86" i="1" s="1"/>
  <c r="C85" i="1" s="1"/>
  <c r="E67" i="1"/>
  <c r="D67" i="1"/>
  <c r="D38" i="1"/>
  <c r="E38" i="1" s="1"/>
  <c r="E57" i="1"/>
  <c r="D57" i="1"/>
  <c r="D20" i="1"/>
  <c r="E20" i="1" s="1"/>
  <c r="D80" i="1"/>
  <c r="E80" i="1" s="1"/>
  <c r="E79" i="1" s="1"/>
  <c r="C79" i="1"/>
  <c r="E29" i="1"/>
  <c r="D29" i="1"/>
  <c r="D58" i="1"/>
  <c r="E58" i="1" s="1"/>
  <c r="E77" i="1"/>
  <c r="D77" i="1"/>
  <c r="D43" i="1"/>
  <c r="E43" i="1" s="1"/>
  <c r="E45" i="1"/>
  <c r="D45" i="1"/>
  <c r="D78" i="1"/>
  <c r="E78" i="1" s="1"/>
  <c r="E13" i="1"/>
  <c r="D13" i="1"/>
  <c r="D70" i="1"/>
  <c r="E70" i="1" s="1"/>
  <c r="C69" i="1"/>
  <c r="D56" i="1"/>
  <c r="E56" i="1" s="1"/>
  <c r="D52" i="1"/>
  <c r="E52" i="1" s="1"/>
  <c r="M8" i="2"/>
  <c r="C11" i="1" s="1"/>
  <c r="D86" i="1"/>
  <c r="E86" i="1" s="1"/>
  <c r="E85" i="1" s="1"/>
  <c r="C34" i="1"/>
  <c r="D35" i="1"/>
  <c r="E35" i="1" s="1"/>
  <c r="E34" i="1" s="1"/>
  <c r="E33" i="1"/>
  <c r="D33" i="1"/>
  <c r="M8" i="47"/>
  <c r="C68" i="1" s="1"/>
  <c r="M8" i="42"/>
  <c r="C61" i="1" s="1"/>
  <c r="M8" i="24"/>
  <c r="C41" i="1" s="1"/>
  <c r="M8" i="33"/>
  <c r="C51" i="1" s="1"/>
  <c r="M8" i="21"/>
  <c r="C37" i="1" s="1"/>
  <c r="D17" i="1"/>
  <c r="E17" i="1" s="1"/>
  <c r="M8" i="52"/>
  <c r="C76" i="1" s="1"/>
  <c r="M8" i="44"/>
  <c r="C64" i="1" s="1"/>
  <c r="M8" i="43"/>
  <c r="C63" i="1" s="1"/>
  <c r="M8" i="32"/>
  <c r="C49" i="1" s="1"/>
  <c r="M8" i="25"/>
  <c r="C42" i="1" s="1"/>
  <c r="M8" i="18"/>
  <c r="C32" i="1" s="1"/>
  <c r="E23" i="1"/>
  <c r="D23" i="1"/>
  <c r="M8" i="13"/>
  <c r="C25" i="1" s="1"/>
  <c r="M8" i="8"/>
  <c r="C18" i="1" s="1"/>
  <c r="M8" i="6"/>
  <c r="C16" i="1" s="1"/>
  <c r="M8" i="5"/>
  <c r="C15" i="1" s="1"/>
  <c r="M8" i="17"/>
  <c r="C30" i="1" s="1"/>
  <c r="D82" i="1"/>
  <c r="E82" i="1" s="1"/>
  <c r="E81" i="1" s="1"/>
  <c r="C81" i="1"/>
  <c r="M8" i="50"/>
  <c r="C73" i="1" s="1"/>
  <c r="D71" i="1"/>
  <c r="E71" i="1" s="1"/>
  <c r="M8" i="51"/>
  <c r="C65" i="1"/>
  <c r="D66" i="1"/>
  <c r="E66" i="1" s="1"/>
  <c r="C75" i="1"/>
  <c r="M8" i="41"/>
  <c r="C60" i="1" s="1"/>
  <c r="D47" i="1"/>
  <c r="E47" i="1" s="1"/>
  <c r="D46" i="1"/>
  <c r="E46" i="1" s="1"/>
  <c r="M8" i="15"/>
  <c r="C28" i="1" s="1"/>
  <c r="E44" i="1"/>
  <c r="D44" i="1"/>
  <c r="M8" i="23"/>
  <c r="C39" i="1" s="1"/>
  <c r="M8" i="11"/>
  <c r="C22" i="1" s="1"/>
  <c r="C19" i="1" s="1"/>
  <c r="E69" i="1" l="1"/>
  <c r="M3" i="12"/>
  <c r="M3" i="10"/>
  <c r="M3" i="11"/>
  <c r="M3" i="9"/>
  <c r="D19" i="1"/>
  <c r="D18" i="1"/>
  <c r="E18" i="1" s="1"/>
  <c r="D63" i="1"/>
  <c r="E63" i="1" s="1"/>
  <c r="E62" i="1" s="1"/>
  <c r="C62" i="1"/>
  <c r="C27" i="1"/>
  <c r="D28" i="1"/>
  <c r="E28" i="1" s="1"/>
  <c r="M3" i="47"/>
  <c r="M3" i="46"/>
  <c r="M3" i="45"/>
  <c r="D65" i="1"/>
  <c r="E32" i="1"/>
  <c r="E31" i="1" s="1"/>
  <c r="C31" i="1"/>
  <c r="D32" i="1"/>
  <c r="D64" i="1"/>
  <c r="E64" i="1" s="1"/>
  <c r="E61" i="1"/>
  <c r="D61" i="1"/>
  <c r="M3" i="55"/>
  <c r="D79" i="1"/>
  <c r="E16" i="1"/>
  <c r="D16" i="1"/>
  <c r="M3" i="58"/>
  <c r="D85" i="1"/>
  <c r="E39" i="1"/>
  <c r="D39" i="1"/>
  <c r="D73" i="1"/>
  <c r="E73" i="1" s="1"/>
  <c r="E72" i="1" s="1"/>
  <c r="C72" i="1"/>
  <c r="D30" i="1"/>
  <c r="E30" i="1" s="1"/>
  <c r="E25" i="1"/>
  <c r="E24" i="1" s="1"/>
  <c r="C24" i="1"/>
  <c r="D25" i="1"/>
  <c r="D42" i="1"/>
  <c r="E42" i="1" s="1"/>
  <c r="E76" i="1"/>
  <c r="D76" i="1"/>
  <c r="E37" i="1"/>
  <c r="E36" i="1" s="1"/>
  <c r="C36" i="1"/>
  <c r="D37" i="1"/>
  <c r="D68" i="1"/>
  <c r="E68" i="1" s="1"/>
  <c r="E65" i="1" s="1"/>
  <c r="M3" i="20"/>
  <c r="D34" i="1"/>
  <c r="D41" i="1"/>
  <c r="E41" i="1" s="1"/>
  <c r="E40" i="1" s="1"/>
  <c r="C40" i="1"/>
  <c r="M3" i="49"/>
  <c r="M3" i="48"/>
  <c r="D69" i="1"/>
  <c r="E22" i="1"/>
  <c r="E19" i="1" s="1"/>
  <c r="D22" i="1"/>
  <c r="C59" i="1"/>
  <c r="D60" i="1"/>
  <c r="E60" i="1" s="1"/>
  <c r="E59" i="1" s="1"/>
  <c r="E75" i="1"/>
  <c r="E74" i="1" s="1"/>
  <c r="D75" i="1"/>
  <c r="C74" i="1"/>
  <c r="M3" i="56"/>
  <c r="D81" i="1"/>
  <c r="C14" i="1"/>
  <c r="D15" i="1"/>
  <c r="E15" i="1" s="1"/>
  <c r="E14" i="1" s="1"/>
  <c r="E49" i="1"/>
  <c r="D49" i="1"/>
  <c r="D51" i="1"/>
  <c r="E51" i="1" s="1"/>
  <c r="E50" i="1" s="1"/>
  <c r="C50" i="1"/>
  <c r="C10" i="1"/>
  <c r="D11" i="1"/>
  <c r="E11" i="1" s="1"/>
  <c r="E10" i="1" s="1"/>
  <c r="E27" i="1" l="1"/>
  <c r="C7" i="1" s="1"/>
  <c r="M3" i="29"/>
  <c r="M3" i="24"/>
  <c r="M3" i="25"/>
  <c r="M3" i="32"/>
  <c r="M3" i="27"/>
  <c r="M3" i="26"/>
  <c r="M3" i="28"/>
  <c r="M3" i="31"/>
  <c r="M3" i="30"/>
  <c r="D40" i="1"/>
  <c r="M3" i="42"/>
  <c r="M3" i="41"/>
  <c r="D59" i="1"/>
  <c r="M3" i="23"/>
  <c r="M3" i="21"/>
  <c r="M3" i="22"/>
  <c r="D36" i="1"/>
  <c r="M3" i="44"/>
  <c r="M3" i="43"/>
  <c r="D62" i="1"/>
  <c r="M3" i="3"/>
  <c r="M3" i="4"/>
  <c r="C6" i="1"/>
  <c r="M3" i="2"/>
  <c r="D10" i="1"/>
  <c r="M3" i="54"/>
  <c r="M3" i="52"/>
  <c r="M3" i="53"/>
  <c r="M3" i="51"/>
  <c r="D74" i="1"/>
  <c r="M3" i="15"/>
  <c r="M3" i="16"/>
  <c r="M3" i="17"/>
  <c r="D27" i="1"/>
  <c r="M3" i="7"/>
  <c r="M3" i="6"/>
  <c r="M3" i="5"/>
  <c r="M3" i="8"/>
  <c r="D14" i="1"/>
  <c r="M3" i="40"/>
  <c r="M3" i="36"/>
  <c r="M3" i="38"/>
  <c r="M3" i="37"/>
  <c r="M3" i="39"/>
  <c r="M3" i="35"/>
  <c r="M3" i="33"/>
  <c r="M3" i="34"/>
  <c r="D50" i="1"/>
  <c r="M3" i="14"/>
  <c r="M3" i="13"/>
  <c r="D24" i="1"/>
  <c r="M3" i="50"/>
  <c r="D72" i="1"/>
  <c r="M3" i="19"/>
  <c r="M3" i="18"/>
  <c r="D31" i="1"/>
</calcChain>
</file>

<file path=xl/sharedStrings.xml><?xml version="1.0" encoding="utf-8"?>
<sst xmlns="http://schemas.openxmlformats.org/spreadsheetml/2006/main" count="36257" uniqueCount="5441">
  <si>
    <t>Aspe</t>
  </si>
  <si>
    <t>Rekapitulace ceny</t>
  </si>
  <si>
    <t>zm04-5423520018</t>
  </si>
  <si>
    <t>Optimalizace traťového úseku Děčín východ (mimo) – Děčín-Prostřední Žleb (mimo)</t>
  </si>
  <si>
    <t>ZŘ</t>
  </si>
  <si>
    <t/>
  </si>
  <si>
    <t>Celková cena bez DPH:</t>
  </si>
  <si>
    <t>Celková cena s DPH:</t>
  </si>
  <si>
    <t>Objekt</t>
  </si>
  <si>
    <t>Popis</t>
  </si>
  <si>
    <t>Cena bez DPH</t>
  </si>
  <si>
    <t>DPH</t>
  </si>
  <si>
    <t>Cena s DPH</t>
  </si>
  <si>
    <t>Počet neoceněných položek</t>
  </si>
  <si>
    <t>D.1</t>
  </si>
  <si>
    <t>Železniční zabezpečovací zařízení</t>
  </si>
  <si>
    <t xml:space="preserve">  PS 90-01-11</t>
  </si>
  <si>
    <t>ŽST Děčín východ, úpravy staničního zabezpečovacího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</si>
  <si>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</si>
  <si>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</si>
  <si>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</si>
  <si>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</si>
  <si>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</si>
  <si>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</si>
  <si>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</si>
  <si>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</si>
  <si>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</si>
  <si>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</si>
  <si>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</si>
  <si>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</si>
  <si>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</si>
  <si>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</si>
  <si>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</si>
  <si>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</si>
  <si>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</si>
  <si>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</si>
  <si>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</si>
  <si>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</si>
  <si>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</si>
  <si>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</si>
  <si>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</si>
  <si>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</si>
  <si>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</si>
  <si>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</si>
  <si>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</si>
  <si>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90-01-11</t>
  </si>
  <si>
    <t>SD</t>
  </si>
  <si>
    <t>1</t>
  </si>
  <si>
    <t>SZZ Děčín východ dolní nádraží</t>
  </si>
  <si>
    <t>P</t>
  </si>
  <si>
    <t>75B339</t>
  </si>
  <si>
    <t>SEKCE OVLÁDACÍHO STOLU, KONTROLNÍ SKŘÍNĚ - ÚPRAVA</t>
  </si>
  <si>
    <t>KUS</t>
  </si>
  <si>
    <t>OTSKP</t>
  </si>
  <si>
    <t>PP</t>
  </si>
  <si>
    <t>VV</t>
  </si>
  <si>
    <t>Úprava sekce na St.1 a St.3</t>
  </si>
  <si>
    <t>TS</t>
  </si>
  <si>
    <t>Technická specifikace položky odpovídá příslušné cenové soustavě</t>
  </si>
  <si>
    <t>75B541</t>
  </si>
  <si>
    <t>SKŘÍŇ (STOJAN) VOLNÉ VAZBY - DODÁVKA</t>
  </si>
  <si>
    <t>Stojan s TZZ pro St.1</t>
  </si>
  <si>
    <t>75B547</t>
  </si>
  <si>
    <t>SKŘÍŇ (STOJAN) VOLNÉ VAZBY - MONTÁŽ</t>
  </si>
  <si>
    <t>Stojan s TZZ</t>
  </si>
  <si>
    <t>4</t>
  </si>
  <si>
    <t>75B569</t>
  </si>
  <si>
    <t>ÚPRAVA RELÉOVÝCH, NAPÁJECÍCH NEBO KABELOVÝCH STOJANŮ NEBO SKŘÍNÍ</t>
  </si>
  <si>
    <t>Úprava stojanů na St.1 a St.3</t>
  </si>
  <si>
    <t>5</t>
  </si>
  <si>
    <t>75C111</t>
  </si>
  <si>
    <t>PŘESTAVNÍK ELEKTROMOTORICKÝ - DODÁVKA</t>
  </si>
  <si>
    <t>Dodávka přestavníku výhybky č. 79</t>
  </si>
  <si>
    <t>6</t>
  </si>
  <si>
    <t>75C117</t>
  </si>
  <si>
    <t>PŘESTAVNÍK ELEKTROMOTORICKÝ - MONTÁŽ</t>
  </si>
  <si>
    <t>Montáž přestavníku výhybky č. 79</t>
  </si>
  <si>
    <t>7</t>
  </si>
  <si>
    <t>75C178</t>
  </si>
  <si>
    <t>PŘESTAVNÍK ELEKTROMOTORICKÝ - DEMONTÁŽ</t>
  </si>
  <si>
    <t>Demontáž přestavníku výhybky č. 79</t>
  </si>
  <si>
    <t>8</t>
  </si>
  <si>
    <t>75C511</t>
  </si>
  <si>
    <t>STOŽÁROVÉ NÁVĚSTIDLO DO DVOU SVĚTEL - DODÁVKA</t>
  </si>
  <si>
    <t>Návěstidlo PřS</t>
  </si>
  <si>
    <t>9</t>
  </si>
  <si>
    <t>75C517</t>
  </si>
  <si>
    <t>STOŽÁROVÉ NÁVĚSTIDLO DO DVOU SVĚTEL - MONTÁŽ</t>
  </si>
  <si>
    <t>10</t>
  </si>
  <si>
    <t>75C518</t>
  </si>
  <si>
    <t>STOŽÁROVÉ NÁVĚSTIDLO DO DVOU SVĚTEL - DEMONTÁŽ</t>
  </si>
  <si>
    <t>11</t>
  </si>
  <si>
    <t>75C538</t>
  </si>
  <si>
    <t>STOŽÁROVÉ NÁVĚSTIDLO OD ČTYŘ SVĚTEL - DEMONTÁŽ</t>
  </si>
  <si>
    <t>Návěstidlo S</t>
  </si>
  <si>
    <t>12</t>
  </si>
  <si>
    <t>75C541</t>
  </si>
  <si>
    <t>STOŽÁROVÉ NÁVĚSTIDLO TŘÍSVĚTLOVÉ OBOUSMĚRNÉ - DODÁVKA</t>
  </si>
  <si>
    <t>13</t>
  </si>
  <si>
    <t>75C547</t>
  </si>
  <si>
    <t>STOŽÁROVÉ NÁVĚSTIDLO TŘÍSVĚTLOVÉ OBOUSMĚRNÉ - MONTÁŽ</t>
  </si>
  <si>
    <t>14</t>
  </si>
  <si>
    <t>75C611</t>
  </si>
  <si>
    <t>TRPASLIČÍ NÁVĚSTIDLO DO DVOU SVĚTEL - DODÁVKA</t>
  </si>
  <si>
    <t>Návěstidlo Se20</t>
  </si>
  <si>
    <t>15</t>
  </si>
  <si>
    <t>75C617</t>
  </si>
  <si>
    <t>TRPASLIČÍ NÁVĚSTIDLO DO DVOU SVĚTEL - MONTÁŽ</t>
  </si>
  <si>
    <t>16</t>
  </si>
  <si>
    <t>75C618</t>
  </si>
  <si>
    <t>TRPASLIČÍ NÁVĚSTIDLO DO DVOU SVĚTEL - DEMONTÁŽ</t>
  </si>
  <si>
    <t>17</t>
  </si>
  <si>
    <t>75C711</t>
  </si>
  <si>
    <t>OZNAČOVACÍ PÁS NÁVĚSTIDLA - DODÁVKA</t>
  </si>
  <si>
    <t>Pás pro návěstidlo S</t>
  </si>
  <si>
    <t>18</t>
  </si>
  <si>
    <t>75C717</t>
  </si>
  <si>
    <t>OZNAČOVACÍ PÁS NÁVĚSTIDLA - MONTÁŽ</t>
  </si>
  <si>
    <t>19</t>
  </si>
  <si>
    <t>75C721</t>
  </si>
  <si>
    <t>VZDÁLENOSTNÍ UPOZORNOVADLO, NEPROMĚNNÉ NÁVĚSTIDLO SE ZÁKLADEM - DODÁVKA</t>
  </si>
  <si>
    <t>Upozorňovadla před návěstidla S a PřS</t>
  </si>
  <si>
    <t>20</t>
  </si>
  <si>
    <t>75C727</t>
  </si>
  <si>
    <t>VZDÁLENOSTNÍ UPOZORNOVADLO, NEPROMĚNNÉ NÁVĚSTIDLO SE ZÁKLADEM - MONTÁŽ</t>
  </si>
  <si>
    <t>21</t>
  </si>
  <si>
    <t>75C847</t>
  </si>
  <si>
    <t>STYKOVÝ TRANSFORMÁTOR, SYMETRIZAČNÍ A UKOLEJŇOVACÍ TLUMIVKA - MONTÁŽ</t>
  </si>
  <si>
    <t>Montáž transformátoru KO V79</t>
  </si>
  <si>
    <t>22</t>
  </si>
  <si>
    <t>75C848</t>
  </si>
  <si>
    <t>STYKOVÝ TRANSFORMÁTOR, SYMETRIZAČNÍ A UKOLEJŇOVACÍ TLUMIVKA - DEMONTÁŽ</t>
  </si>
  <si>
    <t>Demontáž transfor. KO SK, části SK2a KO V79</t>
  </si>
  <si>
    <t>23</t>
  </si>
  <si>
    <t>75C867</t>
  </si>
  <si>
    <t>KOMPLETNÍ SADA PROPOJEK DVOJICE STYKOVÝCH TRANSFORMÁTORŮ - MONTÁŽ</t>
  </si>
  <si>
    <t>Montáž lan pro V79</t>
  </si>
  <si>
    <t>24</t>
  </si>
  <si>
    <t>75C868</t>
  </si>
  <si>
    <t>KOMPLETNÍ SADA PROPOJEK DVOJICE STYKOVÝCH TRANSFORMÁTORŮ - DEMONTÁŽ</t>
  </si>
  <si>
    <t>Demontáž lan pro V79/SK a SK/SK2</t>
  </si>
  <si>
    <t>25</t>
  </si>
  <si>
    <t>75C881</t>
  </si>
  <si>
    <t>MEZIKOLEJOVÁ LANOVÁ PROPOJKA (DO 3 LAN DO DÉLKY 7 M) - DODÁVKA</t>
  </si>
  <si>
    <t>Propojení V79 a neizolované části s počítači náprav</t>
  </si>
  <si>
    <t>26</t>
  </si>
  <si>
    <t>75C887</t>
  </si>
  <si>
    <t>MEZIKOLEJOVÁ LANOVÁ PROPOJKA (DO 3 LAN DO DÉLKY 7 M) - MONTÁŽ</t>
  </si>
  <si>
    <t>27</t>
  </si>
  <si>
    <t>75C8A8</t>
  </si>
  <si>
    <t>VENKOVNÍ VÝSTROJ NEOHRANIČENÉHO KOLEJOVÉHO OBVODU A KO BEZ STYKOVÉHO TRANSFORMÁTORU - DEMONTÁŽ</t>
  </si>
  <si>
    <t>Demontáž výstroje ASE</t>
  </si>
  <si>
    <t>28</t>
  </si>
  <si>
    <t>75C911</t>
  </si>
  <si>
    <t>SNÍMAČ POČÍTAČE NÁPRAV - DODÁVKA</t>
  </si>
  <si>
    <t>Snímače PBVD1-4 a PBPZ1</t>
  </si>
  <si>
    <t>29</t>
  </si>
  <si>
    <t>75C917</t>
  </si>
  <si>
    <t>SNÍMAČ POČÍTAČE NÁPRAV - MONTÁŽ</t>
  </si>
  <si>
    <t>30</t>
  </si>
  <si>
    <t>75C931</t>
  </si>
  <si>
    <t>SKŘÍŇ S POČÍTAČI NÁPRAV 8 BODŮ/7 ÚSEKŮ - DODÁVKA</t>
  </si>
  <si>
    <t>Vnitřní výstroj kol. úseků SK1,SK2 a T1 DV-DZ</t>
  </si>
  <si>
    <t>31</t>
  </si>
  <si>
    <t>75C937</t>
  </si>
  <si>
    <t>SKŘÍŇ S POČÍTAČI NÁPRAV 8 BODŮ/7 ÚSEKŮ - MONTÁŽ</t>
  </si>
  <si>
    <t>32</t>
  </si>
  <si>
    <t>75E137</t>
  </si>
  <si>
    <t>PŘEZKOUŠENÍ VLAKOVÝCH CEST</t>
  </si>
  <si>
    <t>Přezkoušení odjzdových a vjezdových cest</t>
  </si>
  <si>
    <t>33</t>
  </si>
  <si>
    <t>75E157</t>
  </si>
  <si>
    <t>PŘEZKOUŠENÍ A REGULACE NÁVĚSTIDEL</t>
  </si>
  <si>
    <t>Přezkoušení návěstidel Se20, S a PřS</t>
  </si>
  <si>
    <t>34</t>
  </si>
  <si>
    <t>75E1B7</t>
  </si>
  <si>
    <t>REGULACE A ZKOUŠENÍ ZABEZPEČOVACÍHO ZAŘÍZENÍ</t>
  </si>
  <si>
    <t>HOD</t>
  </si>
  <si>
    <t>Nastavení svítivosti návěstidel a přezkoušení TZZ směr Prostřední Žleb</t>
  </si>
  <si>
    <t>35</t>
  </si>
  <si>
    <t>75E1C7</t>
  </si>
  <si>
    <t>PROTOKOL UTZ</t>
  </si>
  <si>
    <t>Úpravy PZ SZZ Děčín východ a TZZ směr Prostřední Žleb</t>
  </si>
  <si>
    <t>PZS v km 457,841</t>
  </si>
  <si>
    <t>36</t>
  </si>
  <si>
    <t>7467D2</t>
  </si>
  <si>
    <t>STOJAN PRO AKUMULÁTORY/BATERIE PŘES 150 DO 300 AH</t>
  </si>
  <si>
    <t>Stojan pro novou baterii</t>
  </si>
  <si>
    <t>37</t>
  </si>
  <si>
    <t>747702</t>
  </si>
  <si>
    <t>ÚPRAVA ZAPOJENÍ STÁVAJÍCÍCH KABELOVÝCH SKŘÍNÍ/ROZVADĚČŮ</t>
  </si>
  <si>
    <t>Úprava DC rozváděče</t>
  </si>
  <si>
    <t>38</t>
  </si>
  <si>
    <t>75B548</t>
  </si>
  <si>
    <t>SKŘÍŇ (STOJAN) VOLNÉ VAZBY - DEMONTÁŽ</t>
  </si>
  <si>
    <t>Demontáž stojanu s PZS a kol. obvody</t>
  </si>
  <si>
    <t>39</t>
  </si>
  <si>
    <t>75B6A1</t>
  </si>
  <si>
    <t>USMĚRŇOVAČ 24 V/50 A - DODÁVKA</t>
  </si>
  <si>
    <t>Nový usměrňovač</t>
  </si>
  <si>
    <t>40</t>
  </si>
  <si>
    <t>75B6G7</t>
  </si>
  <si>
    <t>USMĚRŇOVAČ - MONTÁŽ</t>
  </si>
  <si>
    <t>41</t>
  </si>
  <si>
    <t>75B6G8</t>
  </si>
  <si>
    <t>USMĚRŇOVAČ - DEMONTÁŽ</t>
  </si>
  <si>
    <t>Demontáž stávajícího usměrňovače</t>
  </si>
  <si>
    <t>42</t>
  </si>
  <si>
    <t>75B6N1</t>
  </si>
  <si>
    <t>BEZÚDRŽBOVÁ BATERIE 24 V/420 AH - DODÁVKA</t>
  </si>
  <si>
    <t>Nová baterie pro technologii PZS</t>
  </si>
  <si>
    <t>43</t>
  </si>
  <si>
    <t>75B6T7</t>
  </si>
  <si>
    <t>BATERIE - MONTÁŽ</t>
  </si>
  <si>
    <t>44</t>
  </si>
  <si>
    <t>75B6T8</t>
  </si>
  <si>
    <t>BATERIE - DEMONTÁŽ</t>
  </si>
  <si>
    <t>Demontáž stávající baterie</t>
  </si>
  <si>
    <t>45</t>
  </si>
  <si>
    <t>75D111</t>
  </si>
  <si>
    <t>SKŘÍŇ LOGIKY RELÉOVÉHO PŘEJEZDOVÉHO ZABEZPEČOVACÍHO ZAŘÍZENÍ - DODÁVKA</t>
  </si>
  <si>
    <t>Stojan s technologií PZS</t>
  </si>
  <si>
    <t>46</t>
  </si>
  <si>
    <t>75D117</t>
  </si>
  <si>
    <t>SKŘÍŇ LOGIKY RELÉOVÉHO PŘEJEZDOVÉHO ZABEZPEČOVACÍHO ZAŘÍZENÍ - MONTÁŽ</t>
  </si>
  <si>
    <t>47</t>
  </si>
  <si>
    <t>75D211</t>
  </si>
  <si>
    <t>VÝSTRAŽNÍK SE ZÁVOROU, 1 SKŘÍŇ - DODÁVKA</t>
  </si>
  <si>
    <t>Nové závorové stojany</t>
  </si>
  <si>
    <t>48</t>
  </si>
  <si>
    <t>75D217</t>
  </si>
  <si>
    <t>VÝSTRAŽNÍK SE ZÁVOROU, 1 SKŘÍŇ - MONTÁŽ</t>
  </si>
  <si>
    <t>49</t>
  </si>
  <si>
    <t>75D218</t>
  </si>
  <si>
    <t>VÝSTRAŽNÍK SE ZÁVOROU, 1 SKŘÍŇ - DEMONTÁŽ</t>
  </si>
  <si>
    <t>Demontáž závorových stojanů</t>
  </si>
  <si>
    <t>50</t>
  </si>
  <si>
    <t>75D221</t>
  </si>
  <si>
    <t>VÝSTRAŽNÍK BEZ ZÁVORY, 1 SKŘÍŇ - DODÁVKA</t>
  </si>
  <si>
    <t>Nové výstražníky</t>
  </si>
  <si>
    <t>51</t>
  </si>
  <si>
    <t>75D227</t>
  </si>
  <si>
    <t>VÝSTRAŽNÍK BEZ ZÁVORY, 1 SKŘÍŇ - MONTÁŽ</t>
  </si>
  <si>
    <t>52</t>
  </si>
  <si>
    <t>75D228</t>
  </si>
  <si>
    <t>VÝSTRAŽNÍK BEZ ZÁVORY, 1 SKŘÍŇ - DEMONTÁŽ</t>
  </si>
  <si>
    <t>Demontáž výstražníku</t>
  </si>
  <si>
    <t>53</t>
  </si>
  <si>
    <t>75D271</t>
  </si>
  <si>
    <t>ZAŘÍZENÍ (PZZ) PRO NEVIDOMÉ - DODÁVKA</t>
  </si>
  <si>
    <t>Pro novou technologii PZS</t>
  </si>
  <si>
    <t>54</t>
  </si>
  <si>
    <t>75D277</t>
  </si>
  <si>
    <t>ZAŘÍZENÍ (PZZ) PRO NEVIDOMÉ - MONTÁŽ</t>
  </si>
  <si>
    <t>55</t>
  </si>
  <si>
    <t>75E127</t>
  </si>
  <si>
    <t>CELKOVÁ PROHLÍDKA ZAŘÍZENÍ A VYHOTOVENÍ REVIZNÍ ZPRÁVY</t>
  </si>
  <si>
    <t>Prohlídka a vyhotovení zprávy</t>
  </si>
  <si>
    <t>56</t>
  </si>
  <si>
    <t>75E197</t>
  </si>
  <si>
    <t>PŘÍPRAVA A CELKOVÉ ZKOUŠKY PŘEJEZDOVÉHO ZABEZPEČOVACÍHO ZAŘÍZENÍ PRO JEDNU KOLEJ</t>
  </si>
  <si>
    <t>Přezkoušení technologie PZS</t>
  </si>
  <si>
    <t>57</t>
  </si>
  <si>
    <t>Nastavení svítivosti výstražníků</t>
  </si>
  <si>
    <t>58</t>
  </si>
  <si>
    <t>PZ pro novou technologii PZS</t>
  </si>
  <si>
    <t>59</t>
  </si>
  <si>
    <t>R1</t>
  </si>
  <si>
    <t>Vypracování a projednání přechodné úpravy provozu na pozemní komunikaci při vypnutí přejezdového zabezpečovacího zařízení</t>
  </si>
  <si>
    <t>[bez vazby na CS]</t>
  </si>
  <si>
    <t>Vypracování DIO</t>
  </si>
  <si>
    <t>60</t>
  </si>
  <si>
    <t>R2</t>
  </si>
  <si>
    <t>Pronájem přechodného dopravního značení při vypnutí přejezdového zabezpečovacího zařízení za 1 týden základní sestavy</t>
  </si>
  <si>
    <t>Pronájem dopravní značení</t>
  </si>
  <si>
    <t>61</t>
  </si>
  <si>
    <t>R3</t>
  </si>
  <si>
    <t>Osazení přechodného dopravního značení při vypnutí přejezdového zabezpečovacího zařízení základní sestavy</t>
  </si>
  <si>
    <t>Osazení dopravního značení</t>
  </si>
  <si>
    <t>Kabelizace</t>
  </si>
  <si>
    <t>62</t>
  </si>
  <si>
    <t>13193</t>
  </si>
  <si>
    <t>HLOUBENÍ JAM ZAPAŽ I NEPAŽ TŘ III</t>
  </si>
  <si>
    <t>M3</t>
  </si>
  <si>
    <t>Hloubení 830m délky, 0,5m šířky a 0,5m hloubky</t>
  </si>
  <si>
    <t>63</t>
  </si>
  <si>
    <t>14173</t>
  </si>
  <si>
    <t>PROTLAČOVÁNÍ POTRUBÍ Z PLAST HMOT DN DO 200MM</t>
  </si>
  <si>
    <t>M</t>
  </si>
  <si>
    <t>Protklaky pro kolejí a komunikací</t>
  </si>
  <si>
    <t>64</t>
  </si>
  <si>
    <t>17411</t>
  </si>
  <si>
    <t>ZÁSYP JAM A RÝH ZEMINOU SE ZHUTNĚNÍM</t>
  </si>
  <si>
    <t>Zásyp 830m délky, 0,5m šířky a 0,5m hloubky</t>
  </si>
  <si>
    <t>65</t>
  </si>
  <si>
    <t>702112</t>
  </si>
  <si>
    <t>KABELOVÝ ŽLAB ZEMNÍ VČETNĚ KRYTU SVĚTLÉ ŠÍŘKY PŘES 120 DO 250 MM</t>
  </si>
  <si>
    <t>Pro uložení kabelů. Napájecí kabel bude uložen samostatně. Zbylé kabely do ostatních (2x830m)</t>
  </si>
  <si>
    <t>66</t>
  </si>
  <si>
    <t>702312</t>
  </si>
  <si>
    <t>ZAKRYTÍ KABELŮ VÝSTRAŽNOU FÓLIÍ ŠÍŘKY PŘES 20 DO 40 CM</t>
  </si>
  <si>
    <t>Zakrytí kabelů</t>
  </si>
  <si>
    <t>67</t>
  </si>
  <si>
    <t>742H14</t>
  </si>
  <si>
    <t>KABEL NN ČTYŘ- A PĚTIŽÍLOVÝ CU S PLASTOVOU IZOLACÍ OD 70 DO 120 MM2</t>
  </si>
  <si>
    <t>Napájecí kabel pro PZS v km 457,841</t>
  </si>
  <si>
    <t>68</t>
  </si>
  <si>
    <t>742L14</t>
  </si>
  <si>
    <t>UKONČENÍ DVOU AŽ PĚTIŽÍLOVÉHO KABELU V ROZVADĚČI NEBO NA PŘÍSTROJI OD 70 DO 120 MM2</t>
  </si>
  <si>
    <t>Ukončení forem u kabelu č. 990</t>
  </si>
  <si>
    <t>69</t>
  </si>
  <si>
    <t>742P14</t>
  </si>
  <si>
    <t>ZATAŽENÍ KABELU DO CHRÁNIČKY - KABEL PŘES 4 KG/M</t>
  </si>
  <si>
    <t>70</t>
  </si>
  <si>
    <t>747411</t>
  </si>
  <si>
    <t>MĚŘENÍ ZEMNÍCH ODPORŮ - ZEMNIČE PRVNÍHO NEBO SAMOSTATNÉHO</t>
  </si>
  <si>
    <t>Měření zemniče</t>
  </si>
  <si>
    <t>71</t>
  </si>
  <si>
    <t>747413</t>
  </si>
  <si>
    <t>MĚŘENÍ ZEMNÍCH ODPORŮ - ZEMNICÍ SÍTĚ DÉLKY PÁSKU DO 100 M</t>
  </si>
  <si>
    <t>Zemnění pro kondenzátor</t>
  </si>
  <si>
    <t>72</t>
  </si>
  <si>
    <t>747512</t>
  </si>
  <si>
    <t>ZKOUŠKY VODIČŮ A KABELŮ NN PRŮŘEZU ŽÍLY OD 4X35 DO 120 MM2</t>
  </si>
  <si>
    <t>Kabel č. 990</t>
  </si>
  <si>
    <t>73</t>
  </si>
  <si>
    <t>747521</t>
  </si>
  <si>
    <t>ZKOUŠKY VODIČŮ A KABELŮ OVLÁDACÍCH OD 5 DO 12 ŽIL</t>
  </si>
  <si>
    <t>Kabely č. 490, 4922, 4926, 4924, 194</t>
  </si>
  <si>
    <t>74</t>
  </si>
  <si>
    <t>747522</t>
  </si>
  <si>
    <t>ZKOUŠKY VODIČŮ A KABELŮ OVLÁDACÍCH PŘES 12 DO 24 ŽIL</t>
  </si>
  <si>
    <t>Kabely č. 890, 492, 1102, 1112, 1122, 1132, 1152, 1101, 1111, 1121, 1132, 1141, 1154, 190, 192</t>
  </si>
  <si>
    <t>75</t>
  </si>
  <si>
    <t>747523</t>
  </si>
  <si>
    <t>ZKOUŠKY VODIČŮ A KABELŮ OVLÁDACÍCH PŘES 24 DO 48 ŽIL</t>
  </si>
  <si>
    <t>Kabel č. 892</t>
  </si>
  <si>
    <t>76</t>
  </si>
  <si>
    <t>75A131</t>
  </si>
  <si>
    <t>KABEL METALICKÝ DVOUPLÁŠŤOVÝ DO 12 PÁRŮ - DODÁVKA</t>
  </si>
  <si>
    <t>KMPÁR</t>
  </si>
  <si>
    <t>Kabely č. 1102,1112,1122,1132,1152,1101,1111,1121,1131,1141,1151 a 190</t>
  </si>
  <si>
    <t>77</t>
  </si>
  <si>
    <t>75A141</t>
  </si>
  <si>
    <t>KABEL METALICKÝ DVOUPLÁŠŤOVÝ PŘES 12 PÁRŮ - DODÁVKA</t>
  </si>
  <si>
    <t>78</t>
  </si>
  <si>
    <t>75A151</t>
  </si>
  <si>
    <t>KABEL METALICKÝ SE STÍNĚNÍM DO 12 PÁRŮ - DODÁVKA</t>
  </si>
  <si>
    <t>Kabely č. 192 a 194</t>
  </si>
  <si>
    <t>79</t>
  </si>
  <si>
    <t>75A217</t>
  </si>
  <si>
    <t>ZATAŽENÍ A SPOJKOVÁNÍ KABELŮ DO 12 PÁRŮ - MONTÁŽ</t>
  </si>
  <si>
    <t>80</t>
  </si>
  <si>
    <t>75A227</t>
  </si>
  <si>
    <t>ZATAŽENÍ A SPOJKOVÁNÍ KABELŮ PŘES 12 PÁRŮ - MONTÁŽ</t>
  </si>
  <si>
    <t>81</t>
  </si>
  <si>
    <t>75A237</t>
  </si>
  <si>
    <t>ZATAŽENÍ A SPOJKOVÁNÍ KABELŮ SE STÍNĚNÍM DO 12 PÁRŮ - MONTÁŽ</t>
  </si>
  <si>
    <t>82</t>
  </si>
  <si>
    <t>75A311</t>
  </si>
  <si>
    <t>KABELOVÁ FORMA (UKONČENÍ KABELŮ) PRO KABELY ZABEZPEČOVACÍ DO 12 PÁRŮ</t>
  </si>
  <si>
    <t>Ukončení forem u kabelů č. 1102,1112,1122,1132,1152,1101,1111,1121,1131,1141,1151 a 190</t>
  </si>
  <si>
    <t>83</t>
  </si>
  <si>
    <t>75A312</t>
  </si>
  <si>
    <t>KABELOVÁ FORMA (UKONČENÍ KABELŮ) PRO KABELY ZABEZPEČOVACÍ PŘES 12 PÁRŮ</t>
  </si>
  <si>
    <t>Ukončení forem u kabelu č. 892</t>
  </si>
  <si>
    <t>84</t>
  </si>
  <si>
    <t>75A341</t>
  </si>
  <si>
    <t>KONDENZÁTOR PRO UZEMNĚNÍ PLÁŠTĚ KABELŮ - DODÁVKA</t>
  </si>
  <si>
    <t>Kondenzátor pro zemnění plášťů kabelů</t>
  </si>
  <si>
    <t>85</t>
  </si>
  <si>
    <t>75A347</t>
  </si>
  <si>
    <t>KONDENZÁTOR PRO UZEMNĚNÍ PLÁŠTĚ KABELŮ - MONTÁŽ</t>
  </si>
  <si>
    <t>86</t>
  </si>
  <si>
    <t>75I22X</t>
  </si>
  <si>
    <t>KABEL ZEMNÍ DVOUPLÁŠŤOVÝ BEZ PANCÍŘE PRŮMĚRU ŽÍLY 0,8 MM - MONTÁŽ</t>
  </si>
  <si>
    <t>Nové kabely č. 490,492,890,4912</t>
  </si>
  <si>
    <t>87</t>
  </si>
  <si>
    <t>75I321</t>
  </si>
  <si>
    <t>KABEL ZEMNÍ DVOUPLÁŠŤOVÝ S PANCÍŘEM PRŮMĚRU ŽÍLY 0,8 MM DO 5XN</t>
  </si>
  <si>
    <t>KMČTYŘKA</t>
  </si>
  <si>
    <t>Kabely č. 4926 a 4924</t>
  </si>
  <si>
    <t>88</t>
  </si>
  <si>
    <t>KABEL ZEMNÍ DVOUPLÁŠŤOVÝ BEZ PANCÍŘE PRŮMĚRU ŽÍLY 0,8 MM DO 5XN</t>
  </si>
  <si>
    <t>89</t>
  </si>
  <si>
    <t>75I32X</t>
  </si>
  <si>
    <t>KABEL ZEMNÍ DVOUPLÁŠŤOVÝ S PANCÍŘEM PRŮMĚRU ŽÍLY 0,8 MM - MONTÁŽ</t>
  </si>
  <si>
    <t>90</t>
  </si>
  <si>
    <t>75IG21</t>
  </si>
  <si>
    <t>SVORKA ROZPOJOVACÍ ZKUŠEBNÍ</t>
  </si>
  <si>
    <t>91</t>
  </si>
  <si>
    <t>75IG2X</t>
  </si>
  <si>
    <t>SVORKA ROZPOJOVACÍ ZKUŠEBNÍ - MONTÁŽ</t>
  </si>
  <si>
    <t>92</t>
  </si>
  <si>
    <t>75IG31</t>
  </si>
  <si>
    <t>ZEMNICÍ DESKA FEZN 2000 X 250 X 3 MM</t>
  </si>
  <si>
    <t>93</t>
  </si>
  <si>
    <t>75IG3X</t>
  </si>
  <si>
    <t>ZEMNICÍ DESKA FEZN 2000 X 250 X 3 MM - MONTÁŽ</t>
  </si>
  <si>
    <t>94</t>
  </si>
  <si>
    <t>75IG61</t>
  </si>
  <si>
    <t>VEDENÍ UZEMŇOVACÍ V ZEMI Z FEZN DRÁTU DO 120 MM2</t>
  </si>
  <si>
    <t>95</t>
  </si>
  <si>
    <t>75IG6X</t>
  </si>
  <si>
    <t>VEDENÍ UZEMŇOVACÍ V ZEMI Z FEZN DRÁTU DO 120 MM2  - MONTÁŽ</t>
  </si>
  <si>
    <t>96</t>
  </si>
  <si>
    <t>75IH21</t>
  </si>
  <si>
    <t>UKONČENÍ KABELU CELOPLASTOVÝHO S PANCÍŘEM DO 40 ŽIL</t>
  </si>
  <si>
    <t>Ukončení forem u kabelů č. 4926, 4924, 194 a 192</t>
  </si>
  <si>
    <t>97</t>
  </si>
  <si>
    <t>75IH41</t>
  </si>
  <si>
    <t>UKONČENÍ KABELU FORMA KABELOVÁ DÉLKY PŘES 0,5 M DO 5XN</t>
  </si>
  <si>
    <t>Ukončení forem u kabelů č. 890,492,490,4922</t>
  </si>
  <si>
    <t>98</t>
  </si>
  <si>
    <t>75IH91</t>
  </si>
  <si>
    <t>UKONČENÍ KABELU ŠTÍTEK KABELOVÝ</t>
  </si>
  <si>
    <t>Označení všech kabelů</t>
  </si>
  <si>
    <t>99</t>
  </si>
  <si>
    <t>75IH9X</t>
  </si>
  <si>
    <t>UKONČENÍ KABELU ŠTÍTEK KABELOVÝ - MONTÁŽ</t>
  </si>
  <si>
    <t xml:space="preserve">  PS 91-01-21</t>
  </si>
  <si>
    <t>Děčín východ - Děčín Prostřední Žleb, úpravy traťového zabezpečovacího zařízení</t>
  </si>
  <si>
    <t>PS 91-01-21</t>
  </si>
  <si>
    <t>Hloubení 650m délky, 0,5m šířky a 0,8m hloubky</t>
  </si>
  <si>
    <t>Zásyp 650m délky, 0,5m šířky a 0,8m hloubky</t>
  </si>
  <si>
    <t>Pro uložení kabelů</t>
  </si>
  <si>
    <t>704212</t>
  </si>
  <si>
    <t>KABELOVÝ ŽLAB NOSNÝ PRO OTVOR DN PŘES 60 DO 110 MM</t>
  </si>
  <si>
    <t>Pro uložení kabelů. Žlaby budou betonové v délce celého tunelu.</t>
  </si>
  <si>
    <t>Nový kabel č. 894</t>
  </si>
  <si>
    <t>Nový kabel č. 892</t>
  </si>
  <si>
    <t>Ukončení forem u kabelů č. 892</t>
  </si>
  <si>
    <t xml:space="preserve">  PS 92-01-11</t>
  </si>
  <si>
    <t>ŽST Děčín Prostřední Žleb, úpravy staničního zabezpečovacího zařízení</t>
  </si>
  <si>
    <t>PS 92-01-11</t>
  </si>
  <si>
    <t>SZZ Děčín Prostřední Žleb</t>
  </si>
  <si>
    <t>Úprava stojanů ETB</t>
  </si>
  <si>
    <t>75B939</t>
  </si>
  <si>
    <t>INDIVIDUÁLNÍ SW ELEKTRONICKÉHO STAVĚDLA S RELÉOVÝM ROZHRANÍM - ÚPRAVA</t>
  </si>
  <si>
    <t>V.J.</t>
  </si>
  <si>
    <t>Úprava SW ETB</t>
  </si>
  <si>
    <t>75B947</t>
  </si>
  <si>
    <t>INDIVIDUÁLNÍ SW ELEKTRONICKÉHO STAVĚDLA S ELEKTRONICKÝM ROZHRANÍM - MONTÁŽ</t>
  </si>
  <si>
    <t>75B997</t>
  </si>
  <si>
    <t>SW PRO DOZ JEDNÉ STANICE - MONTÁŽ</t>
  </si>
  <si>
    <t>Úprava SW ESA Děčín hl.n.</t>
  </si>
  <si>
    <t>75B999</t>
  </si>
  <si>
    <t>SW PRO DOZ JEDNÉ STANICE - ÚPRAVA</t>
  </si>
  <si>
    <t>Dodávka přestavníku výhybky č.3</t>
  </si>
  <si>
    <t>Montáž přestavníku výhybky č.3</t>
  </si>
  <si>
    <t>Demontáž přestavníku výhybky č. 3</t>
  </si>
  <si>
    <t>Návěstidlo PřVL</t>
  </si>
  <si>
    <t>75C531</t>
  </si>
  <si>
    <t>STOŽÁROVÉ NÁVĚSTIDLO OD ČTYŘ SVĚTEL - DODÁVKA</t>
  </si>
  <si>
    <t>Návěstidlo VL</t>
  </si>
  <si>
    <t>75C537</t>
  </si>
  <si>
    <t>STOŽÁROVÉ NÁVĚSTIDLO OD ČTYŘ SVĚTEL - MONTÁŽ</t>
  </si>
  <si>
    <t>75C571</t>
  </si>
  <si>
    <t>PROMĚNNÝ UKAZATEL RYCHLOSTI (4 SVĚTELNÉ ZNAKY) - DODÁVKA</t>
  </si>
  <si>
    <t>75C577</t>
  </si>
  <si>
    <t>PROMĚNNÝ UKAZATEL RYCHLOSTI (4 SVĚTELNÉ ZNAKY) - MONTÁŽ</t>
  </si>
  <si>
    <t>Návěstidlo Se5</t>
  </si>
  <si>
    <t>75C651</t>
  </si>
  <si>
    <t>NÁVĚSTIDLO DO TŘÍ SVĚTEL DO TUNELU - DODÁVKA</t>
  </si>
  <si>
    <t>Návěstidlo OPřVL</t>
  </si>
  <si>
    <t>75C657</t>
  </si>
  <si>
    <t>NÁVĚSTIDLO DO TŘÍ SVĚTEL DO TUNELU - MONTÁŽ</t>
  </si>
  <si>
    <t>75C658</t>
  </si>
  <si>
    <t>NÁVĚSTIDLO DO TŘÍ SVĚTEL DO TUNELU - DEMONTÁŽ</t>
  </si>
  <si>
    <t>Pás pro návěstidlo VL</t>
  </si>
  <si>
    <t>Upozorňovadla před návěstidla VL a PřVL</t>
  </si>
  <si>
    <t>Montáž transformátoru KO VLK, VLK/V3</t>
  </si>
  <si>
    <t>Demontáž transfor. KO SK2/VLK, VLK/V3</t>
  </si>
  <si>
    <t>Montáž lan pro VLK, VLK/S3</t>
  </si>
  <si>
    <t>Demontáž lan SK2/VLK, VLK/V3</t>
  </si>
  <si>
    <t>Propojení VLK a neizolované části s počítači náprav</t>
  </si>
  <si>
    <t>Přezkoušení odjzdových a vjezdových cest (včetně Děčín hl.n.)</t>
  </si>
  <si>
    <t>Přezkoušení návěstidel Se5, VL a PřVL, OPřVL</t>
  </si>
  <si>
    <t>Nastavení svítivosti návěstidel a přezkoušení TZZ směr Děčín východ</t>
  </si>
  <si>
    <t>Úpravy PZ SZZ Děčín Prostřední Žleb, SZZ Děčín hl.n.</t>
  </si>
  <si>
    <t>Hloubení 900m délky, 0,5m šířky a 0,5m hloubky</t>
  </si>
  <si>
    <t>Zásyp 900m délky, 0,5m šířky a 0,5m hloubky</t>
  </si>
  <si>
    <t>Zemnění pro kondenzátor, KSSe5</t>
  </si>
  <si>
    <t>Kabely č. 105a, K5</t>
  </si>
  <si>
    <t>Kabely č. 117, 105</t>
  </si>
  <si>
    <t>Kabely č. 117, 105, 105a a K5</t>
  </si>
  <si>
    <t>75D141</t>
  </si>
  <si>
    <t>KABELOVÁ SKŘÍŇ - DODÁVKA</t>
  </si>
  <si>
    <t>2019_OTSKP</t>
  </si>
  <si>
    <t>Kabelová skříň pro kondenzátor</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</si>
  <si>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</si>
  <si>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</si>
  <si>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</si>
  <si>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</si>
  <si>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Ukončení forem u kabelů č. 117, 105, 105a a K5</t>
  </si>
  <si>
    <t>Ukončení forem u kabelu č. 894</t>
  </si>
  <si>
    <t>D.2</t>
  </si>
  <si>
    <t>Železniční sdělovací zařízení</t>
  </si>
  <si>
    <t xml:space="preserve">  PS 91-02-51</t>
  </si>
  <si>
    <t>Děčín východ - Děčín Prostřední Žleb, DOK a TK (SŽDC)</t>
  </si>
  <si>
    <t>PS 91-02-51</t>
  </si>
  <si>
    <t>Zemní práce</t>
  </si>
  <si>
    <t>11120</t>
  </si>
  <si>
    <t>ODSTRANĚNÍ KŘOVIN</t>
  </si>
  <si>
    <t>M2</t>
  </si>
  <si>
    <t>OTSKP-2019</t>
  </si>
  <si>
    <t>popis položky</t>
  </si>
  <si>
    <t>výkaz výměr</t>
  </si>
  <si>
    <t>112013</t>
  </si>
  <si>
    <t>KÁCENÍ STROMŮ D KMENE DO 0,5M S ODSTRANĚNÍM PAŘEZŮ, ODVOZ DO 3KM</t>
  </si>
  <si>
    <t>12293</t>
  </si>
  <si>
    <t>ODKOPÁVKY A PROKOPÁVKY OBECNÉ TŘ. III</t>
  </si>
  <si>
    <t>131832</t>
  </si>
  <si>
    <t>HLOUBENÍ JAM ZAPAŽ I NEPAŽ TŘ. II, ODVOZ DO 2KM</t>
  </si>
  <si>
    <t>132831</t>
  </si>
  <si>
    <t>HLOUBENÍ RÝH ŠÍŘ DO 2M PAŽ I NEPAŽ TŘ. II, ODVOZ DO 2KM</t>
  </si>
  <si>
    <t>14113</t>
  </si>
  <si>
    <t>PROTLAČOVÁNÍ OCELOVÉHO POTRUBÍ DN DO 200MM</t>
  </si>
  <si>
    <t>702311</t>
  </si>
  <si>
    <t>ZAKRYTÍ KABELŮ VÝSTRAŽNOU FÓLIÍ ŠÍŘKY DO 20 CM</t>
  </si>
  <si>
    <t>702411</t>
  </si>
  <si>
    <t>KABELOVÝ PROSTUP DO OBJEKTU PŘES ZÁKLAD ZDĚNÝ SVĚTLÉ ŠÍŘKY DO 100 MM</t>
  </si>
  <si>
    <t>Metalická kabelizace</t>
  </si>
  <si>
    <t>75I322</t>
  </si>
  <si>
    <t>KABEL ZEMNÍ DVOUPLÁŠŤOVÝ S PANCÍŘEM PRŮMĚRU ŽÍLY 0,8 MM DO 25XN</t>
  </si>
  <si>
    <t>75I422</t>
  </si>
  <si>
    <t>KABEL ZEMNÍ DATOVÝ PRŮMĚRU ŽÍLY 0,8 MM PŘES 4 PÁRY</t>
  </si>
  <si>
    <t>75IE11</t>
  </si>
  <si>
    <t>SKŘÍŇ ROZVODNÁ DO 20 PÁRŮ</t>
  </si>
  <si>
    <t>75IE41</t>
  </si>
  <si>
    <t>SLOUPKOVÝ ROZVADĚČ DO 100 PÁRŮ</t>
  </si>
  <si>
    <t>75IEC1</t>
  </si>
  <si>
    <t>VENKOVNÍ TELEFONNÍ OBJEKT NA SLOUPKU</t>
  </si>
  <si>
    <t>75IFB1</t>
  </si>
  <si>
    <t>BLESKOJISTKA</t>
  </si>
  <si>
    <t>75IH11</t>
  </si>
  <si>
    <t>UKONČENÍ KABELU CELOPLASTOVÉHO BEZ PANCÍŘE DO 40 ŽIL</t>
  </si>
  <si>
    <t>75II21</t>
  </si>
  <si>
    <t>SPOJKA PRO CELOPLASTOVÉ KABELY S PANCÍŘEM DO 100 ŽIL</t>
  </si>
  <si>
    <t>75II2X</t>
  </si>
  <si>
    <t>SPOJKA PRO CELOPLASTOVÉ KABELY S PANCÍŘEM - MONTÁŽ</t>
  </si>
  <si>
    <t>75IJ15</t>
  </si>
  <si>
    <t>MĚŘENÍ A VYROVNÁNÍ KAPACITNÍCH NEROVNOVÁH NA MÍSTNÍM SDĚLOVACÍM KABELU, KABEL DO 4 KM DÉLKY, 1 ČTYŘKA</t>
  </si>
  <si>
    <t>ÚSEK</t>
  </si>
  <si>
    <t>75IJ22</t>
  </si>
  <si>
    <t>MĚŘENÍ ZKRÁCENÉ ZÁVĚREČNÉ DÁLKOVÉHO KABELU V JEDNOM SMĚRU ZA PROVOZU</t>
  </si>
  <si>
    <t>ČTYŘKA</t>
  </si>
  <si>
    <t>75M111</t>
  </si>
  <si>
    <t>TELEFONNÍ PŘÍSTROJ MB - DODÁVKA</t>
  </si>
  <si>
    <t>75MA11</t>
  </si>
  <si>
    <t>SDĚLOVACÍ TRANSFORMÁTOR NF 600:600 SE 4KV IZOLAČNÍ PEVNOSTÍ</t>
  </si>
  <si>
    <t>75MA1X</t>
  </si>
  <si>
    <t>SDĚLOVACÍ TRANSFORMÁTOR MONTÁŽ</t>
  </si>
  <si>
    <t>Optická kabelizace</t>
  </si>
  <si>
    <t>703422</t>
  </si>
  <si>
    <t>ELEKTROINSTALAČNÍ TRUBKA PLASTOVÁ UV STABILNÍ VČETNĚ UPEVNĚNÍ A PŘÍSLUŠENSTVÍ DN PRŮMĚRU PŘES 25 DO 40 MM</t>
  </si>
  <si>
    <t>75I811</t>
  </si>
  <si>
    <t>KABEL OPTICKÝ SINGLEMODE DO 12 VLÁKEN</t>
  </si>
  <si>
    <t>KMVLÁKNO</t>
  </si>
  <si>
    <t>75I813</t>
  </si>
  <si>
    <t>KABEL OPTICKÝ SINGLEMODE DO 72 VLÁKEN</t>
  </si>
  <si>
    <t>75I851</t>
  </si>
  <si>
    <t>KABEL OPTICKÝ - REZERVA PŘES 500 MM</t>
  </si>
  <si>
    <t>75I911</t>
  </si>
  <si>
    <t>OPTOTRUBKA HDPE PRŮMĚRU DO 40 MM</t>
  </si>
  <si>
    <t>75I912</t>
  </si>
  <si>
    <t>OPTOTRUBKA HDPE PRŮMĚRU PŘES 40 MM</t>
  </si>
  <si>
    <t>75I91X</t>
  </si>
  <si>
    <t>OPTOTRUBKA HDPE - MONTÁŽ</t>
  </si>
  <si>
    <t>75I961</t>
  </si>
  <si>
    <t>OPTOTRUBKA - HERMETIZACE ÚSEKU DO 2000 M</t>
  </si>
  <si>
    <t>75I962</t>
  </si>
  <si>
    <t>OPTOTRUBKA - KALIBRACE</t>
  </si>
  <si>
    <t>75IA11</t>
  </si>
  <si>
    <t>OPTOTRUBKOVÁ SPOJKA PRŮMĚRU DO 40 MM</t>
  </si>
  <si>
    <t>75IA51</t>
  </si>
  <si>
    <t>OPTOTRUBKOVÁ KONCOVKA PRŮMĚRU DO 40 MM</t>
  </si>
  <si>
    <t>75ID11</t>
  </si>
  <si>
    <t>PLASTOVÁ ZEMNÍ KOMORA PRO ULOŽENÍ REZERVY</t>
  </si>
  <si>
    <t>75ID31</t>
  </si>
  <si>
    <t>PLASTOVÁ ZEMNÍ KOMORA TĚSNENÍ PRO HDPE TRUBKU DO 40 MM</t>
  </si>
  <si>
    <t>75IEE2</t>
  </si>
  <si>
    <t>OPTICKÝ ROZVADĚČ 19" PROVEDENÍ 24 VLÁKEN</t>
  </si>
  <si>
    <t>75IEE5</t>
  </si>
  <si>
    <t>OPTICKÝ ROZVADĚČ 19" PROVEDENÍ DO 144 VLÁKEN</t>
  </si>
  <si>
    <t>75IEEX</t>
  </si>
  <si>
    <t>OPTICKÝ ROZVADĚČ 19" PROVEDENÍ - MONTÁŽ</t>
  </si>
  <si>
    <t>75IH61</t>
  </si>
  <si>
    <t>UKONČENÍ KABELU OPTICKÉHO DO 12 VLÁKEN</t>
  </si>
  <si>
    <t>75IH63</t>
  </si>
  <si>
    <t>UKONČENÍ KABELU OPTICKÉHO DO 72 VLÁKEN</t>
  </si>
  <si>
    <t>75II71</t>
  </si>
  <si>
    <t>SPOJKA OPTICKÁ DO 72 VLÁKEN</t>
  </si>
  <si>
    <t>75II7X</t>
  </si>
  <si>
    <t>SPOJKA OPTICKÁ - MONTÁŽ</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</si>
  <si>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</si>
  <si>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</si>
  <si>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</si>
  <si>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</si>
  <si>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</si>
  <si>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</si>
  <si>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75J82X</t>
  </si>
  <si>
    <t>OPTICKÝ PIGTAIL SINGLEMODE - MONTÁŽ</t>
  </si>
  <si>
    <t>75J921</t>
  </si>
  <si>
    <t>OPTICKÝ PATCHCORD SINGLEMODE DO 5 M</t>
  </si>
  <si>
    <t>75J92X</t>
  </si>
  <si>
    <t>OPTICKÝ PATCHCORD SINGLEMODE - MONTÁŽ</t>
  </si>
  <si>
    <t>R001</t>
  </si>
  <si>
    <t>R-položky, dle předchozího stupně</t>
  </si>
  <si>
    <t>Vytýčení kabel.vedení a spojek</t>
  </si>
  <si>
    <t>KM</t>
  </si>
  <si>
    <t>Vytýčení kabel.vedení a spojek, markery</t>
  </si>
  <si>
    <t>Zhotovení kabelové knihy</t>
  </si>
  <si>
    <t>Drobný montážní materiál</t>
  </si>
  <si>
    <t>Spojovací, úložný a hutní materiál, požární materiály, ochrana při křížení</t>
  </si>
  <si>
    <t>R4</t>
  </si>
  <si>
    <t>Drobné zemní práce a úpravy</t>
  </si>
  <si>
    <t>Spojené práce v tunelu a mostní konstrukci (pro více etap) - výkopy, protlaky, záhozy, hutnění, upevnění, finalizace povrchu, měření, práce ve ztížených podmínách</t>
  </si>
  <si>
    <t>R5</t>
  </si>
  <si>
    <t>Geodetické práce</t>
  </si>
  <si>
    <t>Zaměření a vyhotovení geometrického plánu, vytýčení, věcná břemena</t>
  </si>
  <si>
    <t>R6</t>
  </si>
  <si>
    <t>Demontáže</t>
  </si>
  <si>
    <t>Stavební výpomoc, bourání, likvidace odpadu</t>
  </si>
  <si>
    <t>R015</t>
  </si>
  <si>
    <t>Likvidace odpadů včetně dopravy</t>
  </si>
  <si>
    <t>R015112</t>
  </si>
  <si>
    <t>902</t>
  </si>
  <si>
    <t>POPLATKY ZA LIKVIDACI ODPADŮ NEKONTAMINOVANÝCH - 17 05 04 VYTĚŽENÉ ZEMINY A HORNINY - II. TŘÍDA TĚŽITELNOSTI VČ. DOPRAVY</t>
  </si>
  <si>
    <t>T</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</si>
  <si>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</si>
  <si>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R015120</t>
  </si>
  <si>
    <t>904</t>
  </si>
  <si>
    <t>POPLATKY ZA LIKVIDACI ODPADŮ NEKONTAMINOVANÝCH - 17 01 02 STAVEBNÍ A DEMOLIČNÍ SUŤ (CIHLY) VČ. DOPRAVY</t>
  </si>
  <si>
    <t>R015160</t>
  </si>
  <si>
    <t>908</t>
  </si>
  <si>
    <t>POPLATKY ZA LIKVIDACI ODPADŮ NEKONTAMINOVANÝCH - 02 01 03 SMÝCENÉ STROMY A KEŘE VČ. DOPRAVY</t>
  </si>
  <si>
    <t>R015420</t>
  </si>
  <si>
    <t>931</t>
  </si>
  <si>
    <t>POPLATKY ZA LIKVIDACI ODPADŮ NEKONTAMINOVANÝCH - 17 06 04 ZBYTKY IZOLAČNÍCH MATERIÁLŮ VČ. DOPRAVY</t>
  </si>
  <si>
    <t xml:space="preserve">  PS 91-02-53</t>
  </si>
  <si>
    <t>Děčín východ-Děčín Prostřední Žleb, úpravy stávajících sděl. kabelů</t>
  </si>
  <si>
    <t>PS 91-02-53</t>
  </si>
  <si>
    <t>Zemní Práce</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</si>
  <si>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</si>
  <si>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</si>
  <si>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91-02-54</t>
  </si>
  <si>
    <t>Děčín východ - Děčín Prostřední Žleb, přenosový systém</t>
  </si>
  <si>
    <t>PS 91-02-54</t>
  </si>
  <si>
    <t>Vnitřní sdělovací zařízení</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</si>
  <si>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</si>
  <si>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</si>
  <si>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</si>
  <si>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</si>
  <si>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</si>
  <si>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</si>
  <si>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</si>
  <si>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</si>
  <si>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75M853</t>
  </si>
  <si>
    <t>MEDIAKONVERTOR - MODUL (ŠASÍ) DO 20 SLOTŮ</t>
  </si>
  <si>
    <t>75M912</t>
  </si>
  <si>
    <t>DATOVÁ INFRASTRUKTURA LAN, SWITCH ETHERNET L2 - 24X10/100 + 2XUPLINK</t>
  </si>
  <si>
    <t>75M91X</t>
  </si>
  <si>
    <t>DATOVÁ INFRASTRUKTURA LAN, SWITCH ETHERNET L2 - MONTÁŽ</t>
  </si>
  <si>
    <t>75M932</t>
  </si>
  <si>
    <t>DATOVÁ INFRASTRUKTURA LAN, SWITCH ETHERNET L3 - 24X10/100/1000 POE + 4XUPLINK</t>
  </si>
  <si>
    <t>75M93X</t>
  </si>
  <si>
    <t>DATOVÁ INFRASTRUKTURA LAN, SWITCH ETHERNET L3 - MONTÁŽ</t>
  </si>
  <si>
    <t>75M976</t>
  </si>
  <si>
    <t>PŘEVODNÍK - SFP</t>
  </si>
  <si>
    <t>Spojovací, úložný a hutní materiál, požární ucpávky</t>
  </si>
  <si>
    <t>Zámečnické, elektrikářské a zednické výpomoci</t>
  </si>
  <si>
    <t xml:space="preserve">  PS 91-02-91</t>
  </si>
  <si>
    <t>Děčín východ - Děčín Prostřední Žleb, dálková diagnostika</t>
  </si>
  <si>
    <t>PS 91-02-91</t>
  </si>
  <si>
    <t>Elektroinstalace - slaboproud</t>
  </si>
  <si>
    <t>746632</t>
  </si>
  <si>
    <t>VYBAVENÁ SKŘÍŇ PRO AUTOMATIZACI 19" PŘES 15 U</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</si>
  <si>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</si>
  <si>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</si>
  <si>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</si>
  <si>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75K213</t>
  </si>
  <si>
    <t>NAPÁJECÍ ZDROJ 12 V DC PŘES 10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</si>
  <si>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</si>
  <si>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75K21X</t>
  </si>
  <si>
    <t>NAPÁJECÍ ZDROJ 12 V DC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</si>
  <si>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</si>
  <si>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75K412</t>
  </si>
  <si>
    <t>MĚNIČ NAPĚTÍ (STŘÍDAČ) 48 V DC/230 V AC DO 500 VA</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</si>
  <si>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</si>
  <si>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</si>
  <si>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</si>
  <si>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75O915</t>
  </si>
  <si>
    <t>DDTS ŽDC, PŘEVODNÍK M-BUS/ ETHERNET</t>
  </si>
  <si>
    <t>1. 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</si>
  <si>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</si>
  <si>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</si>
  <si>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</si>
  <si>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75O919</t>
  </si>
  <si>
    <t>DDTS ŽDC, SESTAVA PRO PZZ</t>
  </si>
  <si>
    <t>1. Položka obsahuje:       
- sestava PLC s jednou vstupní kartou (12 vstupů) pro implemenatci dveřních kontaktů (popř. jiných čidel) přejezdových technologických domků       
- napájecího zdroje      
- rozvodnici pro umístění zařízení      
- příslušenství a kabelové propoje v rámci rozvodnice      
- dodávku včetně kompletní montáže      
- SW pro PLC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</si>
  <si>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</si>
  <si>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</si>
  <si>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</si>
  <si>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</si>
  <si>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</si>
  <si>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parametrizace</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</si>
  <si>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</si>
  <si>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75O93A</t>
  </si>
  <si>
    <t>DDTS ŽDC, KLIENTSKÉ PRACOVIŠTĚ MOBILNÍ</t>
  </si>
  <si>
    <t>Dodávka, montáž</t>
  </si>
  <si>
    <t>0</t>
  </si>
  <si>
    <t>75O93B</t>
  </si>
  <si>
    <t>DDTS ŽDC, SW PRO MOBILNÍHO KLIENTA</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</si>
  <si>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</si>
  <si>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</si>
  <si>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</si>
  <si>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</si>
  <si>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</si>
  <si>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</si>
  <si>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75O94C</t>
  </si>
  <si>
    <t>DDTS ŽDC, INTEGRACE TLS Z PZZ</t>
  </si>
  <si>
    <t>1. Položka obsahuje:       
- SW integraci čidel zapojených do jednoho PLC automatu z jednoho domku na přejezdu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</si>
  <si>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</si>
  <si>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</si>
  <si>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</si>
  <si>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</si>
  <si>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</si>
  <si>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</si>
  <si>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</si>
  <si>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</si>
  <si>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</si>
  <si>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</si>
  <si>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</si>
  <si>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</si>
  <si>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</si>
  <si>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</si>
  <si>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</si>
  <si>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</si>
  <si>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</si>
  <si>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</si>
  <si>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75O958</t>
  </si>
  <si>
    <t>DDTS ŽDC, ODZKOUŠENÍ PROGRAMOVÉHO VYBAVENÍ</t>
  </si>
  <si>
    <t>1. Položka obsahuje:       
- odzkoušení programového vybavení      
- ověření uživatelských funkcí na úplné implementaci      
- verifikace přenášených dat      
- náklady na mzdy      
- programátorské práce      
2. Položka neobsahuje:      
 X      
3. Způsob měření:      
Udává se počet kusů kompletní konstrukce nebo práce.</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</si>
  <si>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</si>
  <si>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</si>
  <si>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</si>
  <si>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</si>
  <si>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</si>
  <si>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</si>
  <si>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R</t>
  </si>
  <si>
    <t>19" police</t>
  </si>
  <si>
    <t>Úprava a odzkoušení programových a řídicích prostředků pro export dat</t>
  </si>
  <si>
    <t>Odzkoušení technologických struktur</t>
  </si>
  <si>
    <t>Plnění technologických struktur</t>
  </si>
  <si>
    <t>Realizace a plnění presentačních zobrazení a formulářů</t>
  </si>
  <si>
    <t>Plnění telemetrických struktur</t>
  </si>
  <si>
    <t>Ostaní nespecifikovaný materiál</t>
  </si>
  <si>
    <t>PŘÍPAD</t>
  </si>
  <si>
    <t>Jističe, přepěťové ochrany a ostatní materiál</t>
  </si>
  <si>
    <t>Kabely (silové, ostatní) včetně ukončení</t>
  </si>
  <si>
    <t>Kabely (metalické, datové) včetně ukončení</t>
  </si>
  <si>
    <t>Zdroj UPS 230V AC 1400VA/60 rack/ tower</t>
  </si>
  <si>
    <t>Elektroinstalační lišty, chráničky + příslušenství</t>
  </si>
  <si>
    <t>Akubaterie 24 V do 20Ah, na DIN lištu</t>
  </si>
  <si>
    <t>Drobné montážní a instalační práce</t>
  </si>
  <si>
    <t>Komplexní odzkoušení DDTS ŽDC (odzkoušení funkce InK, InS, datových přenosů, programového vybavení)</t>
  </si>
  <si>
    <t>celek</t>
  </si>
  <si>
    <t>Individuální a komplexní zkoušky integrované zast.</t>
  </si>
  <si>
    <t>Zaškolení obsluhy</t>
  </si>
  <si>
    <t>Individuální a komplexní zkoušky integrované žst.</t>
  </si>
  <si>
    <t>Doplnění, konfigurace, parametrizace SMS brány DDTS ŽDC</t>
  </si>
  <si>
    <t>Doplnění, konfigurace, parametrizace klientské stanice DDTS ŽDC</t>
  </si>
  <si>
    <t>Parametrizace a naplnění struktur DDTS pro přenos informací</t>
  </si>
  <si>
    <t>75D</t>
  </si>
  <si>
    <t>Doplnění DDTS</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</si>
  <si>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</si>
  <si>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</si>
  <si>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</si>
  <si>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</si>
  <si>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</si>
  <si>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</si>
  <si>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</si>
  <si>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</si>
  <si>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75O957</t>
  </si>
  <si>
    <t>DDTS ŽDC, INTEGRACE TLS DO INS</t>
  </si>
  <si>
    <t>CDP Praha a ED Ústí n/Labem</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</si>
  <si>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</si>
  <si>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75O94J</t>
  </si>
  <si>
    <t>DDTS ŽDC, INTEGRACE JINÉHO TLS</t>
  </si>
  <si>
    <t>T+H</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</si>
  <si>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</si>
  <si>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R015310</t>
  </si>
  <si>
    <t>921</t>
  </si>
  <si>
    <t>POPLATKY ZA LIKVIDACI ODPADŮ NEKONTAMINOVANÝCH - 16 02 14 ELEKTROŠROT (VYŘAZENÁ EL. ZAŘÍZENÍ A PŘÍSTR. - AL, CU A VZ. KOVY) VČ. DOPRAVY</t>
  </si>
  <si>
    <t>D.3</t>
  </si>
  <si>
    <t>Silnoproudá technologie včetně DŘT</t>
  </si>
  <si>
    <t xml:space="preserve">  PS 91-03-61</t>
  </si>
  <si>
    <t>Děčín-Prostřední Žleb, STS 6kV, úprava technologie</t>
  </si>
  <si>
    <t>PS 91-03-61</t>
  </si>
  <si>
    <t>Všeobecné práce pro silnoproud a slaboproud</t>
  </si>
  <si>
    <t>702212</t>
  </si>
  <si>
    <t>KABELOVÁ CHRÁNIČKA ZEMNÍ DN PŘES 100 DO 200 MM</t>
  </si>
  <si>
    <t>703113</t>
  </si>
  <si>
    <t>KABELOVÝ ROŠT/LÁVKA NOSNÝ ŽÁROVĚ ZINKOVANÝ VČETNĚ UPEVNĚNÍ A PŘÍSLUŠENSTVÍ SVĚTLÉ ŠÍŘKY PŘES 250 DO 400 MM</t>
  </si>
  <si>
    <t>703711</t>
  </si>
  <si>
    <t>IZOLAČNÍ DESKA DO KABELOVÉ LÁVKY VČETNĚ NAŘEZÁNÍ TLOUŠŤKY DO 10 MM</t>
  </si>
  <si>
    <t>STS - 8m2</t>
  </si>
  <si>
    <t>703721</t>
  </si>
  <si>
    <t>KABELOVÁ PŘÍCHYTKA PRO ROZSAH UPNUTÍ DO 25 MM</t>
  </si>
  <si>
    <t>STS - 20ks</t>
  </si>
  <si>
    <t>703722</t>
  </si>
  <si>
    <t>KABELOVÁ PŘÍCHYTKA PRO ROZSAH UPNUTÍ OD 26 DO 50 MM</t>
  </si>
  <si>
    <t>STS - 40ks</t>
  </si>
  <si>
    <t>703742</t>
  </si>
  <si>
    <t>KABELOVÁ PŘÍCHYTKA VN VČETNĚ UPEVNĚNÍ A PŘÍSLUŠENSTVÍ PRO ROZSAH UPNUTÍ OD 26 DO 50 MM</t>
  </si>
  <si>
    <t>STS - 15ks</t>
  </si>
  <si>
    <t>709512</t>
  </si>
  <si>
    <t>PODPŮRNÉ A POMOCNÉ KONSTRUKCE OCELOVÉ Z PROFILŮ SVAŘOVANÝCH A ŠROUBOVANÝCH S POVRCHOVOU ÚPRAVOU NÁTĚREM</t>
  </si>
  <si>
    <t>KG</t>
  </si>
  <si>
    <t>STS- TZ1 - 60kg + TL - 60kg</t>
  </si>
  <si>
    <t>SILNOPROUD</t>
  </si>
  <si>
    <t>741811</t>
  </si>
  <si>
    <t>UZEMŇOVACÍ VODIČ NA POVRCHU FEZN DO 120 MM2</t>
  </si>
  <si>
    <t>STS - 2 x 35m</t>
  </si>
  <si>
    <t>STS - 8m</t>
  </si>
  <si>
    <t>741C03</t>
  </si>
  <si>
    <t>POUZDRO PRO PRŮCHOD PÁSKU STĚNOU</t>
  </si>
  <si>
    <t>STS - 3ks</t>
  </si>
  <si>
    <t>741C04</t>
  </si>
  <si>
    <t>OCHRANNÉ POSPOJOVÁNÍ CU VODIČEM DO 16 MM2</t>
  </si>
  <si>
    <t>741C05</t>
  </si>
  <si>
    <t>SPOJOVÁNÍ UZEMŇOVACÍCH VODIČŮ</t>
  </si>
  <si>
    <t>STS - 46ks</t>
  </si>
  <si>
    <t>742581</t>
  </si>
  <si>
    <t>KABEL VN - JEDNOŽÍLOVÝ, 22-CXEKVC(V)E(Y) DO 70 MM2</t>
  </si>
  <si>
    <t>Příloha č. 3 projektové dokumentace - Seznam kabelů</t>
  </si>
  <si>
    <t>742B21</t>
  </si>
  <si>
    <t>KABELOVÁ KONCOVKA VN VNITŘNÍ, SADA TŘÍ ŽIL NEBO TŘÍŽÍLOVÁ PRO KABELY PŘES 6 KV DO 70 MM2</t>
  </si>
  <si>
    <t>STS -  AJA (TL + TZ1) + TL,TZ1</t>
  </si>
  <si>
    <t>742B22</t>
  </si>
  <si>
    <t>KABELOVÁ KONCOVKA VN VNITŘNÍ, SADA TŘÍ ŽIL NEBO TŘÍŽÍLOVÁ PRO KABELY PŘES 6 KV OD 95 DO 150 MM2</t>
  </si>
  <si>
    <t>AJA (P1 + V1 + P2)</t>
  </si>
  <si>
    <t>742E21</t>
  </si>
  <si>
    <t>IZOLOVANÝ ADAPTÉR PRO PŘIPOJENÍ DO IZOLOVANÉHO ROZVADĚČE, K TRANSFORMÁTORU DO 35 KV, SADA TŘÍ ŽIL, S OMEZOVAČEM PŘEPĚTÍ DO 70 MM2</t>
  </si>
  <si>
    <t>STS -  AJA (TL + TZ1)</t>
  </si>
  <si>
    <t>742E22</t>
  </si>
  <si>
    <t>IZOLOVANÝ ADAPTÉR PRO PŘIPOJENÍ DO IZOLOVANÉHO ROZVADĚČE, K TRANSFORMÁTORU DO 35 KV, SADA TŘÍ ŽIL, S OMEZOVAČEM PŘEPĚTÍ OD 95 DO 150 MM2</t>
  </si>
  <si>
    <t>742G32</t>
  </si>
  <si>
    <t>KABEL NN DVOU- A TŘÍŽÍLOVÝ CU S PLASTOVOU IZOLACÍ STÍNĚNÝ OD 4 DO 16 MM2</t>
  </si>
  <si>
    <t>742H13</t>
  </si>
  <si>
    <t>KABEL NN ČTYŘ- A PĚTIŽÍLOVÝ CU S PLASTOVOU IZOLACÍ OD 25 DO 50 MM2</t>
  </si>
  <si>
    <t>742H31</t>
  </si>
  <si>
    <t>KABEL NN ČTYŘ- A PĚTIŽÍLOVÝ CU S PLASTOVOU IZOLACÍ STÍNĚNÝ DO 2,5 MM2</t>
  </si>
  <si>
    <t>742J29</t>
  </si>
  <si>
    <t>KABEL SDĚLOVACÍ LAN UTP/FTP UKONČENÝ KONEKTORY RJ45</t>
  </si>
  <si>
    <t>742K13</t>
  </si>
  <si>
    <t>UKONČENÍ JEDNOŽÍLOVÉHO KABELU V ROZVADĚČI NEBO NA PŘÍSTROJI OD 25 DO 50 MM2</t>
  </si>
  <si>
    <t>742L11</t>
  </si>
  <si>
    <t>UKONČENÍ DVOU AŽ PĚTIŽÍLOVÉHO KABELU V ROZVADĚČI NEBO NA PŘÍSTROJI DO 2,5 MM2</t>
  </si>
  <si>
    <t>742L12</t>
  </si>
  <si>
    <t>UKONČENÍ DVOU AŽ PĚTIŽÍLOVÉHO KABELU V ROZVADĚČI NEBO NA PŘÍSTROJI OD 4 DO 16 MM2</t>
  </si>
  <si>
    <t>742L13</t>
  </si>
  <si>
    <t>UKONČENÍ DVOU AŽ PĚTIŽÍLOVÉHO KABELU V ROZVADĚČI NEBO NA PŘÍSTROJI OD 25 DO 50 MM2</t>
  </si>
  <si>
    <t>742P15</t>
  </si>
  <si>
    <t>OZNAČOVACÍ ŠTÍTEK NA KABEL</t>
  </si>
  <si>
    <t>742P16</t>
  </si>
  <si>
    <t>SVAZKOVÁNÍ JEDNOŽILOVÝCH KABELŮ VN</t>
  </si>
  <si>
    <t>744356</t>
  </si>
  <si>
    <t>ROZVADĚČ NN SKŘÍŇOVÝ OCELOPLECH.VYZBROJENÝ,DO IP 40,HLOUBKY OD 510 DO 800MM,ŠÍŘKY OD 510 DO 800MM,VÝŠKY DO 2250MM-PŘÍVODNÍ POLE SE SLOŽITOU VÝZBROJÍ</t>
  </si>
  <si>
    <t>STS - RZZ + RZS - pole č.1</t>
  </si>
  <si>
    <t>744358</t>
  </si>
  <si>
    <t>ROZVADĚČ NN SKŘÍŇOVÝ OCELOPLECH.VYZBROJENÝ,DO IP 40,HLOUBKY OD 510 DO 800MM, ŠÍŘKY OD 510 DO 800MM, VÝŠKY DO 2250MM-VÝVODNÍ POLE SE SLOŽITOU VÝZBROJÍ</t>
  </si>
  <si>
    <t>STS - RZS - pole č.2</t>
  </si>
  <si>
    <t>7451A5</t>
  </si>
  <si>
    <t>MODULÁRNÍ ROZVADĚČ 3-F DO UN 25KV, 630A, DO 20KA/1S,ŽIVÉ ČÁSTI A SPÍNACÍ PRVKY BEZ IZOLACE PLYNU SF6,POLE S VYPÍNAČEM,PROUDOVÝMI A NAPĚŤOVÝMI MĚNIČI</t>
  </si>
  <si>
    <t>AJA (P1, TZ1, TL, T1, V1, P2)</t>
  </si>
  <si>
    <t>7451DE</t>
  </si>
  <si>
    <t>OVLÁDACÍ SKŘÍŇ NA VN ROZVADĚČ - OVLÁDÁNÍ S TERMINÁLEM - PROUDOVÉ, NAPĚŤOVÉ A SMĚROVÉ FUNKCE OCHRAN</t>
  </si>
  <si>
    <t>745272</t>
  </si>
  <si>
    <t>PODPĚRNÝ IZOLÁTOR VN PLASTOVÝ</t>
  </si>
  <si>
    <t>STS - TZ1 = 3ks +  TL  = 3ks</t>
  </si>
  <si>
    <t>7452E2</t>
  </si>
  <si>
    <t>KOBKA VN - ZÁKRYTOVÉ DVEŘE Z PLETIVA</t>
  </si>
  <si>
    <t>STS  -  TZ1 + TL + T1</t>
  </si>
  <si>
    <t>7452E3</t>
  </si>
  <si>
    <t>KOBKA VN - OCHRANNÝ KRYT Z PLETIVA V RÁMECH 2 M2</t>
  </si>
  <si>
    <t>745331</t>
  </si>
  <si>
    <t>TRANSFORMÁTOR 3-F, 6/0,4 KV, OLEJOVÝ HERMETIZOVANÝ DO 160 KVA</t>
  </si>
  <si>
    <t>STS -  TZ1</t>
  </si>
  <si>
    <t>745803</t>
  </si>
  <si>
    <t>TLUMIČ VIBRACÍ TRANSFORMÁTORU (PODLOŽKY POD KOLEČKA Z ANTIVIBRAČNÍ HMOTY)</t>
  </si>
  <si>
    <t>STS - TZ1 + TL =  2 x 4</t>
  </si>
  <si>
    <t>745804</t>
  </si>
  <si>
    <t>ZARÁŽKA KOLEČEK TRANSFORMÁTORU</t>
  </si>
  <si>
    <t>STS - TZ1 + TL =  2 x 2</t>
  </si>
  <si>
    <t>746166</t>
  </si>
  <si>
    <t>SVORKA 110 KV - UPEVŇOVACÍ SOUČÁSTI PRO VNIŘNÍ A VENKOVNÍ ROZVODY (DRŽÁKY PASOVÝCH VEDENÍ A KABELŮ), 110 KV</t>
  </si>
  <si>
    <t>STS - TZ1 3ks +  TL 3ks = 3 + 3</t>
  </si>
  <si>
    <t>746563</t>
  </si>
  <si>
    <t>SPOJOVACÍ VEDENÍ VN ZAOBLENÉ VČETNĚ DRŽÁKŮ - CU PAS DO 500 MM2</t>
  </si>
  <si>
    <t>STS - TL 3x 2x1m,TZ1 3x 2x1m = 6 + 6</t>
  </si>
  <si>
    <t>746565</t>
  </si>
  <si>
    <t>SPOJOVACÍ VEDENÍ VN ZAOBLENÉ VČETNĚ DRŽÁKŮ - UKONČENÍ PASU</t>
  </si>
  <si>
    <t>STS - TZ1 = 3 x 5ks +  TL  = 3 x 5 ks = 15 + 15</t>
  </si>
  <si>
    <t>746566</t>
  </si>
  <si>
    <t>SPOJOVACÍ VEDENÍ VN ZAOBLENÉ VČETNĚ DRŽÁKŮ - PRUŽNÁ SPOJKA</t>
  </si>
  <si>
    <t>746743</t>
  </si>
  <si>
    <t>USMĚRŇOVAČ 3-F MODULÁRNÍ AC/DC PŘES 60 DO 100 A</t>
  </si>
  <si>
    <t>STS - RU (GU1 + GU2)</t>
  </si>
  <si>
    <t>7467B2</t>
  </si>
  <si>
    <t>AKUMULÁTOR/BATERIE 24 V DC PŘES 150 DO 300 AH</t>
  </si>
  <si>
    <t>STS - GB</t>
  </si>
  <si>
    <t>7467E4</t>
  </si>
  <si>
    <t>SKŘÍŇ PRO AKUMULÁTORY/BATERIE PŘES 150 DO 300 AH VČETNĚ CHLADÍCÍ JEDNOTKY</t>
  </si>
  <si>
    <t>747111</t>
  </si>
  <si>
    <t>KONTROLA SILOVÝCH ROZVADĚČŮ NN, 1 POLE</t>
  </si>
  <si>
    <t>747113</t>
  </si>
  <si>
    <t>KONTROLA STEJNOSMĚRNÝCH ROZVADĚČŮ, 1 POLE</t>
  </si>
  <si>
    <t>STS - (GB + RU)</t>
  </si>
  <si>
    <t>747114</t>
  </si>
  <si>
    <t>KONTROLA USMĚRŇOVAČŮ NEBO MĚNIČŮ, 1 POLE</t>
  </si>
  <si>
    <t>747116</t>
  </si>
  <si>
    <t>KONTROLA ROZVADĚČŮ VN, BEZ NASTAVENÍ OCHRANY, 1 POLE</t>
  </si>
  <si>
    <t>747124</t>
  </si>
  <si>
    <t>NAPĚŤOVÁ ZKOUŠKA ROZVODNY VČETNĚ SPÍNACÍCH PRVKŮ DO 35 KV</t>
  </si>
  <si>
    <t>STS</t>
  </si>
  <si>
    <t>747125</t>
  </si>
  <si>
    <t>OŽIVENÍ JEDNOHO POLE ROZVADĚČE ZHOTOVENÉHO SUBDODAVATELEM V PODMÍNKÁCH EXTERNÍ MONTÁŽE SE SLOŽITOU VÝSTROJÍ</t>
  </si>
  <si>
    <t>747144</t>
  </si>
  <si>
    <t>REVIZE, SEŘÍZENÍ A NASTAVENÍ OCHRANNÉHO A OVLÁDACÍHO TERMINÁLU, VČETNĚ VYSTAVENÍ PROTOKOLU</t>
  </si>
  <si>
    <t>747511</t>
  </si>
  <si>
    <t>ZKOUŠKY VODIČŮ A KABELŮ NN PRŮŘEZU ŽÍLY DO 5X25 MM2</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</si>
  <si>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</si>
  <si>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</si>
  <si>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</si>
  <si>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</si>
  <si>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</si>
  <si>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</si>
  <si>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747617</t>
  </si>
  <si>
    <t>MĚŘENÍ A NASTAVENÍ KOMPENZACE KAPACITNÍHO VÝKONU KABELU VN 6 (22) KV</t>
  </si>
  <si>
    <t>STS = 3 směry</t>
  </si>
  <si>
    <t>747701</t>
  </si>
  <si>
    <t>DOKONČOVACÍ MONTÁŽNÍ PRÁCE NA ELEKTRICKÉM ZAŘÍZENÍ</t>
  </si>
  <si>
    <t>STS = 60hod</t>
  </si>
  <si>
    <t>747703</t>
  </si>
  <si>
    <t>ZKUŠEBNÍ PROVOZ</t>
  </si>
  <si>
    <t>747704</t>
  </si>
  <si>
    <t>ZAŠKOLENÍ OBSLUHY</t>
  </si>
  <si>
    <t>STS = 40hod</t>
  </si>
  <si>
    <t>747705</t>
  </si>
  <si>
    <t>MANIPULACE NA ZAŘÍZENÍCH PROVÁDĚNÉ PROVOZOVATELEM</t>
  </si>
  <si>
    <t>STS = 20hod</t>
  </si>
  <si>
    <t>748111</t>
  </si>
  <si>
    <t>KOMPLETNÍ OSOBNÍ OCHRANNÉ PROSTŘEDKY A PRACOVNÍ POMŮCKY PRO TRAFOSTANICI</t>
  </si>
  <si>
    <t>748129</t>
  </si>
  <si>
    <t>DIELEKTRICKÝ KOBEREC ŠÍŘE 1300 MM, DÉLKY DO 5 M</t>
  </si>
  <si>
    <t>STS - 2ks</t>
  </si>
  <si>
    <t>748135</t>
  </si>
  <si>
    <t>DRŽÁK NÁSTĚNNÝ PRO OCHRANNÉ POMŮCKY</t>
  </si>
  <si>
    <t>748151</t>
  </si>
  <si>
    <t>BEZPEČNOSTNÍ TABULKA</t>
  </si>
  <si>
    <t>STS - 6ks</t>
  </si>
  <si>
    <t>748152</t>
  </si>
  <si>
    <t>PLAKÁT "PRVNÍ POMOC"</t>
  </si>
  <si>
    <t>748153</t>
  </si>
  <si>
    <t>PLAKÁT "TELEFONNÍ ČÍSLA"</t>
  </si>
  <si>
    <t>748154</t>
  </si>
  <si>
    <t>PLAKÁT "SCHÉMA ZAŘÍZENÍ"</t>
  </si>
  <si>
    <t>748241</t>
  </si>
  <si>
    <t>PÍSMENA A ČÍSLICE VÝŠKY DO 40 MM</t>
  </si>
  <si>
    <t>STS - 45ks</t>
  </si>
  <si>
    <t>748242</t>
  </si>
  <si>
    <t>PÍSMENA A ČÍSLICE VÝŠKY PŘES 40 DO 100 MM</t>
  </si>
  <si>
    <t>R 745127</t>
  </si>
  <si>
    <t>ROZVADĚČ VN - ZÁKLADOVÝ RÁM POD 1 POLE ROZVADĚČE</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</si>
  <si>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</si>
  <si>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 745433</t>
  </si>
  <si>
    <t>DEKOMPENZAČNÍ TLUMIVKA 6kV, OLEJOVÁ HERMETIZOVANÁ DO 120 kVAr, PŘEPÍNATELNÁ V 5 STUPNÍCH</t>
  </si>
  <si>
    <t>STS - TL</t>
  </si>
  <si>
    <t>R 745532</t>
  </si>
  <si>
    <t>ZÁCHYTNÁ OLEJOVÁ JÍMKA PRO TRANSFORMÁTOR A DEKOMPENZČNÍ TLUMIVKU (POZINKOVANÝ PLECH TLOUŠKY 2MM, CČETNĚ 2KA PROFILŮ U PRO NAJÍŽDĚNÍ TRANSFORMÁTORU A T</t>
  </si>
  <si>
    <t>STS - TZ1, TL</t>
  </si>
  <si>
    <t>1. Položka obsahuje:  
 – veškerý podružný, pomocný a upevňovací materiál  
 – technický popis viz. projektová dokumentace  
2. Položka neobsahuje:  
 X  
3. Způsob měření:  
Udává se počet kusů kompletní konstrukce nebo práce.</t>
  </si>
  <si>
    <t>R 745931</t>
  </si>
  <si>
    <t>PROVIZORNÍ STS 6/0,4 KV</t>
  </si>
  <si>
    <t>Dle technické zprávy</t>
  </si>
  <si>
    <t>Položka obsahuje : Dodávku a montáž zařízení včetně dovozu, odvozu a manipulace se zařízením, uvedení zařízení do provozu včetně předepsaných zkoušek a výchozí revize, výrobní dokumentaci. Dále obsahuje cenu za pom. mechanismy včetně všech ostatních vedlejších nákladů.</t>
  </si>
  <si>
    <t>R 745Z34</t>
  </si>
  <si>
    <t>DEMONTÁŽ SILNOPROUDÉ TECHNOLOGIE STÁVAJÍCÍ STS 6/0,4kV</t>
  </si>
  <si>
    <t>1. Položka obsahuje:  
 – demontáž stávající technologie (4 pole kompaktního rozvaděče 6 kV, 1 ks olejového transformátoru o výkonu 40 kVA, 1 ks olejové tlumivky o výkonu 30 kVAr, 4 pole oceloplechového rozvaděče výšky 2m)                                                                                                                                                                         - demontáž kabelového vedení - 150m, uzemnění - 40m, zákrytů, spojovacího vedení - 25m, naložení  a vyložení na/z dopravní/ho prostředku  
 a převoz na skládku  
 – technický popis viz. projektová dokumentace  
2. Položka neobsahuje:  
 X  
3. Způsob měření:  
Udává se počet kusů kompletní konstrukce nebo práce.</t>
  </si>
  <si>
    <t>R746723</t>
  </si>
  <si>
    <t>ROZVADĚČ VLASTNÍ SPOTŘEBY BEZVÝPADKOVÝ 24V DC, VČETNĚ VYBAVENÍ, BEZ MĚNIČŮ NN/MN</t>
  </si>
  <si>
    <t>STS  - RU</t>
  </si>
  <si>
    <t>R747709</t>
  </si>
  <si>
    <t>Vypracování realizační dokumentace PS/SO</t>
  </si>
  <si>
    <t>STS = 80hod</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</si>
  <si>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</si>
  <si>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R015240</t>
  </si>
  <si>
    <t>915</t>
  </si>
  <si>
    <t>POPLATKY ZA LIKVIDACI ODPADŮ NEKONTAMINOVANÝCH - 20 03 99 ODPAD PODOBNÝ KOMUNÁLNÍMU ODPADU VČ. DOPRAVY</t>
  </si>
  <si>
    <t>R015390</t>
  </si>
  <si>
    <t>929</t>
  </si>
  <si>
    <t>POPLATKY ZA LIKVIDACI ODPADŮ NEKONTAMINOVANÝCH - 16 02 14 PRŮCHODKY, POJISTKY VČ. DOPRAVY</t>
  </si>
  <si>
    <t>R015550</t>
  </si>
  <si>
    <t>937</t>
  </si>
  <si>
    <t>POPLATKY ZA LIKVIDACI ODPADŮ NEBEZPEČNÝCH - 16 02 09* TRANSFORMÁTORY A KONDENZÁTORY S OBSAHEM PCB VČ. DOPRAVY</t>
  </si>
  <si>
    <t>R015620</t>
  </si>
  <si>
    <t>943</t>
  </si>
  <si>
    <t>POPLATKY ZA LIKVIDACI ODPADŮ NEBEZPEČNÝCH - 17 04 10* KABELY S IZOLACÍ PAPÍR - OLEJ VČ. DOPRAVY</t>
  </si>
  <si>
    <t xml:space="preserve">  PS 91-03-62</t>
  </si>
  <si>
    <t>Děčín východ - Děčín Prostřední Žleb, TTS 6kV, technologie</t>
  </si>
  <si>
    <t>PS 91-03-62</t>
  </si>
  <si>
    <t>Silnoproud</t>
  </si>
  <si>
    <t>2x TTS - 10 + 10</t>
  </si>
  <si>
    <t>703713</t>
  </si>
  <si>
    <t>IZOLAČNÍ DESKA DO KABELOVÉ LÁVKY VČETNĚ NAŘEZÁNÍ TLOUŠŤKY PŘES 15 MM</t>
  </si>
  <si>
    <t>2x TTS - 0,3x10 + 0,3x10</t>
  </si>
  <si>
    <t>2x TTS - 4 + 4</t>
  </si>
  <si>
    <t>703751</t>
  </si>
  <si>
    <t>PROTIPOŽÁRNÍ UCPÁVKA POD ROZVADĚČ DO EI 90 MIN.</t>
  </si>
  <si>
    <t>2x TTS - 6 + 6</t>
  </si>
  <si>
    <t>703752</t>
  </si>
  <si>
    <t>PROTIPOŽÁRNÍ UCPÁVKA STĚNOU/STROPEM, TL DO 50CM, DO EI 90 MIN.</t>
  </si>
  <si>
    <t>2x TTS - 2 + 2</t>
  </si>
  <si>
    <t>703756</t>
  </si>
  <si>
    <t>PROTIPOŽÁRNÍ TMEL ( TUBA - 1000ML ), DO EI 90 MIN.</t>
  </si>
  <si>
    <t>2x TTS - 1 + 1</t>
  </si>
  <si>
    <t>703763</t>
  </si>
  <si>
    <t>KABELOVÁ UCPÁVKA VODĚ ODOLNÁ PRO VNITŘNÍ PRŮMĚR OTVORU 105 - 185MM</t>
  </si>
  <si>
    <t>2x TTS - 35+35m</t>
  </si>
  <si>
    <t>741C02</t>
  </si>
  <si>
    <t>UZEMŇOVACÍ SVORKA</t>
  </si>
  <si>
    <t>2x TTS - 45+45</t>
  </si>
  <si>
    <t>2x TTS - 3x5 + 3x5 m</t>
  </si>
  <si>
    <t>742A21</t>
  </si>
  <si>
    <t>KABELOVÁ KONCOVKA VN VNITŘNÍ JEDNOŽÍLOVÁ PRO KABELY PŘES 6 KV DO 70 MM2</t>
  </si>
  <si>
    <t>2x TTS - 2x3 + 2x3</t>
  </si>
  <si>
    <t>2x TTS - T1, P2 - 6kV</t>
  </si>
  <si>
    <t>2x TTS - P1, P2, P1 - 22kV</t>
  </si>
  <si>
    <t>742G11</t>
  </si>
  <si>
    <t>KABEL NN DVOU- A TŘÍŽÍLOVÝ CU S PLASTOVOU IZOLACÍ DO 2,5 MM2</t>
  </si>
  <si>
    <t>2x TTS - 2x5 + 2x5 m</t>
  </si>
  <si>
    <t>742G12</t>
  </si>
  <si>
    <t>KABEL NN DVOU- A TŘÍŽÍLOVÝ CU S PLASTOVOU IZOLACÍ OD 4 DO 16 MM2</t>
  </si>
  <si>
    <t>2x TTS - 5+5 m</t>
  </si>
  <si>
    <t>2x TTS - 2x5 + 2x5</t>
  </si>
  <si>
    <t>2x TTS - 2x2 + 2x2</t>
  </si>
  <si>
    <t>742P12</t>
  </si>
  <si>
    <t>OCHRANNÝ NÁTĚR KABELU PROTI OHNI</t>
  </si>
  <si>
    <t>2x TTS - 15 + 15</t>
  </si>
  <si>
    <t>2x TTS - 2x11 + 2x11</t>
  </si>
  <si>
    <t>2x TTS - 5+5</t>
  </si>
  <si>
    <t>2x TTS - P1, P2, T1</t>
  </si>
  <si>
    <t>2x TTS - T1</t>
  </si>
  <si>
    <t>746723</t>
  </si>
  <si>
    <t>ROZVADĚČ VLASTNÍ SPOTŘEBY BEZVÝPADKOVÝ 24V/48V DC, VČETNĚ VYBAVENÍ, BEZ MĚNIČŮ NN/MN</t>
  </si>
  <si>
    <t>2x TTS - ATK</t>
  </si>
  <si>
    <t>746732</t>
  </si>
  <si>
    <t>USMĚRŇOVAČ 1-F AC/DC PŘES 20 DO 60 A</t>
  </si>
  <si>
    <t>2x TTS - RH</t>
  </si>
  <si>
    <t>2x TTS - 7 + 7</t>
  </si>
  <si>
    <t>2x TTS- 3 + 3</t>
  </si>
  <si>
    <t>2x TTS - 3 + 3</t>
  </si>
  <si>
    <t>2x TTS - 80 + 80</t>
  </si>
  <si>
    <t>2x TTS- 80 + 80</t>
  </si>
  <si>
    <t>2x TTS - 24 + 24</t>
  </si>
  <si>
    <t>2x TTS- 11 + 11</t>
  </si>
  <si>
    <t>R709512</t>
  </si>
  <si>
    <t>NOSNÉ, PODPŮRNÉ A POMOCNÉ KONSTRUKCE OCELOVÉ Z PROFILŮ SVAŘOVANÝCH A ŠROUBOVANÝCH S POVRCHOVOU ÚPRAVOU NÁTĚREM</t>
  </si>
  <si>
    <t>2x TTS - 50 + 50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</si>
  <si>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</si>
  <si>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R741Z92</t>
  </si>
  <si>
    <t>ODPAD - ODVOZ (NA LIKVIDACI ODPADŮ NEBO JINÉ URČENÉ MÍSTO)</t>
  </si>
  <si>
    <t>tkm</t>
  </si>
  <si>
    <t>2x TTS - 5 + 5</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</si>
  <si>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</si>
  <si>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R744356</t>
  </si>
  <si>
    <t>ROZVADĚČ NN PANELOVÝ OCELOPLECH.VYZBROJENÝ,DO IP 40, POLE SE SLOŽITOU VÝZBROJÍ</t>
  </si>
  <si>
    <t>2x TTS- RH</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</si>
  <si>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</si>
  <si>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R745412</t>
  </si>
  <si>
    <t>TRANSFORMÁTOR OLEJOVÝ 3-F, 6/0,4 KV, 50 KVA</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</si>
  <si>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</si>
  <si>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R745807</t>
  </si>
  <si>
    <t>DŘEVĚNÁ ZÁBRANA NA STANOVIŠTĚ TRANSFORMÁTORŮ</t>
  </si>
  <si>
    <t>2x TTS</t>
  </si>
  <si>
    <t>1. Položka obsahuje:    
 –Výrobu a montáž zábrany vč. podružného materiálu, dovoz, rozměření, montáž konstrukce, usazení, vyvážení, upevnění a provedení základního nátěru.                                                                                                                                                                                                                                                                                                                                                                                                                                                                  – technický popis viz. projektová dokumentace    
- dále položka obsahuje cenu za pom. mechanismy včetně všech ostatních vedeljších nákladů    
2. Položka neobsahuje:    
 X    
3. Způsob měření:    
Udává se počet kusů kompletní konstrukce nebo práce</t>
  </si>
  <si>
    <t>R745921</t>
  </si>
  <si>
    <t>TRAFOSTANICE TYPOVÁ KIOSKOVÁ BETONOVÁ 22/0,4 KV DO 1X630 KVA</t>
  </si>
  <si>
    <t>1. Položka obsahuje:    
– kompletní konstrukci trafostanice vč. elektroinstalace a vnitřního uzemnění, hromosvodu, montáž a usazení do připraveného terénu    
– výpočet a řízení rizika podle ČSN EN 62 305-2 ed. 2    
– požárně bezpečnostní řešení    
– technický popis viz. projektová dokumentace    
– uvedení do provozu, předepsané zkoušky, revize a atesty    
2. Položka neobsahuje:    
 – zemní práce, transformátor, vnitřní rozvaděč a vnější uzemnění    
3. Způsob měření:    
Udává se počet kusů kompletní konstrukce nebo práce.</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</si>
  <si>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</si>
  <si>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R74DK01</t>
  </si>
  <si>
    <t>OCELOVÝ RÁM POD SKŘÍŇ VN ROZVADĚČE DO UN 38,5 KV</t>
  </si>
  <si>
    <t>1. Položka obsahuje: Dodávku a montáž materiálu, dělení materiálu podle požadavků, svaření, očistění, povrchovou úpravu rámu, dovoz a manipulaci, uložení, zaměření a usazení rámu do podlahy, vystavení protokolu o jeho uložení. Dále obsahuje cenu za pom. mechanismy včetně všech ostatních vedlejších nákladů.</t>
  </si>
  <si>
    <t>2x TTS  - 0,03 + 0,03</t>
  </si>
  <si>
    <t xml:space="preserve">  PS 92-03-11</t>
  </si>
  <si>
    <t>ŽST Děčín Prostřední Žleb, DŘT</t>
  </si>
  <si>
    <t>PS 92-03-11</t>
  </si>
  <si>
    <t>Dodávka a montáž DŘT - STS</t>
  </si>
  <si>
    <t>703411</t>
  </si>
  <si>
    <t>ELEKTROINSTALAČNÍ TRUBKA PLASTOVÁ VČETNĚ UPEVNĚNÍ A PŘÍSLUŠENSTVÍ DN PRŮMĚRU DO 25 MM</t>
  </si>
  <si>
    <t>Viz textová a výkresová část projektové dokumentace</t>
  </si>
  <si>
    <t>742F12</t>
  </si>
  <si>
    <t>KABEL NN NEBO VODIČ JEDNOŽÍLOVÝ CU S PLASTOVOU IZOLACÍ OD 4 DO 16 MM2</t>
  </si>
  <si>
    <t>742I21</t>
  </si>
  <si>
    <t>KABEL NN CU OVLÁDACÍ 19-24ŽÍLOVÝ DO 2,5 MM2</t>
  </si>
  <si>
    <t>742J13</t>
  </si>
  <si>
    <t>OPTICKÝ KABEL SINGLEMODE DUPLEX - SKLO</t>
  </si>
  <si>
    <t>742J14</t>
  </si>
  <si>
    <t>KONEKTORY NA OPTICKÝ KABEL</t>
  </si>
  <si>
    <t>742K12</t>
  </si>
  <si>
    <t>UKONČENÍ JEDNOŽÍLOVÉHO KABELU V ROZVADĚČI NEBO NA PŘÍSTROJI OD 4 DO 16 MM2</t>
  </si>
  <si>
    <t>742N11</t>
  </si>
  <si>
    <t>UKONČENÍ 19-24ŽÍLOVÉHO KABELU V ROZVADĚČI NEBO NA PŘÍSTROJI DO 2,5 MM2</t>
  </si>
  <si>
    <t>742P13</t>
  </si>
  <si>
    <t>ZATAŽENÍ KABELU DO CHRÁNIČKY - KABEL DO 4 KG/M</t>
  </si>
  <si>
    <t>744633</t>
  </si>
  <si>
    <t>JISTIČ TŘÍPÓLOVÝ (10 KA) OD 13 DO 20 A</t>
  </si>
  <si>
    <t>744652</t>
  </si>
  <si>
    <t>JISTIČ DC OD 4 DO 10 A</t>
  </si>
  <si>
    <t>744653</t>
  </si>
  <si>
    <t>JISTIČ DC OD 13 DO 20 A</t>
  </si>
  <si>
    <t>744Q41</t>
  </si>
  <si>
    <t>SVODIČ PŘEPĚTÍ TYP 3 (TŘÍDA D) 1-2 PÓLOVÝ</t>
  </si>
  <si>
    <t>744R21</t>
  </si>
  <si>
    <t>UCPÁVKOVÁ VÝVODKA PRO KABEL O PRŮMĚRU DO 13 MM</t>
  </si>
  <si>
    <t>744R36</t>
  </si>
  <si>
    <t>OBAL NA VÝKRESY DO ROZVADĚČE NN</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</si>
  <si>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</si>
  <si>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</si>
  <si>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</si>
  <si>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</si>
  <si>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</si>
  <si>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</si>
  <si>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</si>
  <si>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</si>
  <si>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</si>
  <si>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</si>
  <si>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746654</t>
  </si>
  <si>
    <t>ZÁKLADNÍ PROGRAMOVÉ VYBAVENÍ TLM. JEDNOTKY PRO OBJEKT TS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</si>
  <si>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</si>
  <si>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</si>
  <si>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</si>
  <si>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</si>
  <si>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</si>
  <si>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</si>
  <si>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</si>
  <si>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</si>
  <si>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</si>
  <si>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</si>
  <si>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</si>
  <si>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</si>
  <si>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</si>
  <si>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</si>
  <si>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</si>
  <si>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</si>
  <si>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746675</t>
  </si>
  <si>
    <t>PŘEVODNÍK ROZHRANÍ-ROZBOČOVAČ,ROZHRANÍ METALICKÉ (MAX.12) DLE SPEC.NA OPTICKÉ (MAX.18) S FUNKCÍ REDUNDANTNÍ KRUH.SMYČKY,PROTOKOLOVĚ TRANSPARENTNÍ</t>
  </si>
  <si>
    <t>746678</t>
  </si>
  <si>
    <t>NTP SERVER - ZDROJ ČASOVÝCH ZNAČEK, ROZHRANÍ A PROTOKOL DLE SPECIFIKACE</t>
  </si>
  <si>
    <t>746697</t>
  </si>
  <si>
    <t>PROVOZNÍ DOKUMENTACE</t>
  </si>
  <si>
    <t>7466AB</t>
  </si>
  <si>
    <t>ZPROVOZNĚNÍ SYSTÉMU S NOVÝMI DATY PRO OBJEKT SPS</t>
  </si>
  <si>
    <t>7466AU</t>
  </si>
  <si>
    <t>POSKYTNUTÍ DAT DO OSTATNÍCH SYSTÉMŮ NAPŘ. DDTS, ENERGETIKA</t>
  </si>
  <si>
    <t>746Z71</t>
  </si>
  <si>
    <t>DEMONTÁŽ ZAŘÍZENÍ SKŘ, DŘT, DD TSŽDC - SKŘÍNĚ, ROZVADĚČE NEBO OPTICKÉHO ROZVÁDĚČE</t>
  </si>
  <si>
    <t>747112</t>
  </si>
  <si>
    <t>KONTROLA MANIPULAČNÍCH, OVLÁDACÍCH NEBO RELÉOVÝCH ROZVADĚČŮ, 1 POLE</t>
  </si>
  <si>
    <t>75B717R</t>
  </si>
  <si>
    <t>PŘEPĚŤOVÁ OCHRANA DATOVÉHO KABELU</t>
  </si>
  <si>
    <t>1. Položka obsahuje:  
 – veškeré příslušentsví  
 – kompletní montáž  
2. Položka neobsahuje:  
 X  
3. Způsob měření:  
Udává se počet kusů kompletní konstrukce nebo práce.</t>
  </si>
  <si>
    <t>75J111</t>
  </si>
  <si>
    <t>NOSNÁ LIŠTA PLASTOVÁ</t>
  </si>
  <si>
    <t>75J11X</t>
  </si>
  <si>
    <t>NOSNÁ LIŠTA PLASTOVÁ - MONTÁŽ</t>
  </si>
  <si>
    <t>75J321</t>
  </si>
  <si>
    <t>KABEL SDĚLOVACÍ PRO STRUKTUROVANOU KABELÁŽ FTP/STP</t>
  </si>
  <si>
    <t>75J32X</t>
  </si>
  <si>
    <t>KABEL SDĚLOVACÍ PRO STRUKTUROVANOU KABELÁŽ FTP/STP - MONTÁŽ</t>
  </si>
  <si>
    <t>75JA23</t>
  </si>
  <si>
    <t>ZÁSUVKA DATOVÁ RJ45 DO LIŠTOVÉHO ROZVODU</t>
  </si>
  <si>
    <t>75JA2X</t>
  </si>
  <si>
    <t>ZÁSUVKA DATOVÁ RJ45 -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</si>
  <si>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</si>
  <si>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</si>
  <si>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</si>
  <si>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Dodávka a montáž DŘT - TTS u přejezdu žkm 457,800</t>
  </si>
  <si>
    <t>742I11</t>
  </si>
  <si>
    <t>KABEL NN CU OVLÁDACÍ 7-12ŽÍLOVÝ DO 2,5 MM2</t>
  </si>
  <si>
    <t>742M11</t>
  </si>
  <si>
    <t>UKONČENÍ 7-12ŽÍLOVÉHO KABELU V ROZVADĚČI NEBO NA PŘÍSTROJI DO 2,5 MM2</t>
  </si>
  <si>
    <t>744R33</t>
  </si>
  <si>
    <t>DIN LIŠTA - 0,5 M</t>
  </si>
  <si>
    <t>746641</t>
  </si>
  <si>
    <t>PLC PRO AUTOMATIZACI - ZÁKLADNÍ JEDNOTKA DO 128 IO</t>
  </si>
  <si>
    <t>100</t>
  </si>
  <si>
    <t>101</t>
  </si>
  <si>
    <t>102</t>
  </si>
  <si>
    <t>103</t>
  </si>
  <si>
    <t>104</t>
  </si>
  <si>
    <t>105</t>
  </si>
  <si>
    <t>106</t>
  </si>
  <si>
    <t>107</t>
  </si>
  <si>
    <t>108</t>
  </si>
  <si>
    <t>109</t>
  </si>
  <si>
    <t>110</t>
  </si>
  <si>
    <t>111</t>
  </si>
  <si>
    <t>112</t>
  </si>
  <si>
    <t>113</t>
  </si>
  <si>
    <t>114</t>
  </si>
  <si>
    <t>115</t>
  </si>
  <si>
    <t>116</t>
  </si>
  <si>
    <t>117</t>
  </si>
  <si>
    <t>75O574</t>
  </si>
  <si>
    <t>EZS, MAGNETICKÝ KONTAKT HLINÍKOVÝ - TĚŽKÉ PROVEDENÍ</t>
  </si>
  <si>
    <t>118</t>
  </si>
  <si>
    <t>75O57X</t>
  </si>
  <si>
    <t>EZS, MAGNETICKÝ KONTAKT - MONTÁŽ</t>
  </si>
  <si>
    <t>119</t>
  </si>
  <si>
    <t>Dodávka a montáž DŘT - TTS u portálu tunelu žkm 458,590</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</si>
  <si>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</si>
  <si>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</si>
  <si>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</si>
  <si>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</si>
  <si>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</si>
  <si>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</si>
  <si>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</si>
  <si>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</si>
  <si>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</si>
  <si>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</si>
  <si>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</si>
  <si>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</si>
  <si>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</si>
  <si>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</si>
  <si>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</si>
  <si>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</si>
  <si>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</si>
  <si>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</si>
  <si>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</si>
  <si>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</si>
  <si>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</si>
  <si>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</si>
  <si>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</si>
  <si>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</si>
  <si>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</si>
  <si>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</si>
  <si>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</si>
  <si>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</si>
  <si>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</si>
  <si>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</si>
  <si>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</si>
  <si>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</si>
  <si>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</si>
  <si>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</si>
  <si>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</si>
  <si>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</si>
  <si>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</si>
  <si>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</si>
  <si>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</si>
  <si>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</si>
  <si>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</si>
  <si>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</si>
  <si>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</si>
  <si>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</si>
  <si>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</si>
  <si>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</si>
  <si>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</si>
  <si>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</si>
  <si>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</si>
  <si>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</si>
  <si>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</si>
  <si>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</si>
  <si>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</si>
  <si>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</si>
  <si>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</si>
  <si>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</si>
  <si>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</si>
  <si>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</si>
  <si>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 xml:space="preserve">  PS 92-03-12</t>
  </si>
  <si>
    <t>ED Ústí nad Labem, doplnění DŘT</t>
  </si>
  <si>
    <t>PS 92-03-12</t>
  </si>
  <si>
    <t>Dodávka a montáž DŘT</t>
  </si>
  <si>
    <t>746689</t>
  </si>
  <si>
    <t>REALIZACE A PLNĚNÍ DATOVÝCH A PREZENTAČNÍCH STRUKTUR SVZ PRO OBJEKT TS</t>
  </si>
  <si>
    <t>746691</t>
  </si>
  <si>
    <t>PŘIPOJENÍ TELEMECHANICKÉ CESTY NA ED, OŽIVENÍ, ZPROVOZNĚNÍ - 1. OBJEKT</t>
  </si>
  <si>
    <t>746693</t>
  </si>
  <si>
    <t>ZRUŠENÍ STÁVAJÍCÍCH TELEMECHANICKÝCH PŘENOSŮ NA ED - 1. OBJEKT</t>
  </si>
  <si>
    <t>746694</t>
  </si>
  <si>
    <t>ŠKOLENÍ DISPEČERŮ</t>
  </si>
  <si>
    <t>746695</t>
  </si>
  <si>
    <t>ODZKOUŠENÍ UPRAVENÉHO ED</t>
  </si>
  <si>
    <t>746696</t>
  </si>
  <si>
    <t>KOMPLEXNÍ VYZKOUŠENÍ ED</t>
  </si>
  <si>
    <t>7466A3</t>
  </si>
  <si>
    <t>ÚPRAVA STRUKTUR A ŘÍDÍCÍCH PROGRAMOVÝCH TABULEK ED PRO OBJEKT SPS</t>
  </si>
  <si>
    <t>7466A4</t>
  </si>
  <si>
    <t>ÚPRAVA STRUKTUR A ŘÍDÍCÍCH PROGRAMOVÝCH TABULEK ED PRO OBJEKT TS</t>
  </si>
  <si>
    <t>7466A8</t>
  </si>
  <si>
    <t>DEFINICE A DEKLARACE STRUKTUR DAT ED PRO OBJEKT TS</t>
  </si>
  <si>
    <t>7466AC</t>
  </si>
  <si>
    <t>ZPROVOZNĚNÍ SYSTÉMU S NOVÝMI DATY PRO OBJEKT TS</t>
  </si>
  <si>
    <t>7466AF</t>
  </si>
  <si>
    <t>VERIFIKACE SIGNÁLŮ A POVELŮ S NOVÝMI DATY PRO OBJEKT SPS</t>
  </si>
  <si>
    <t>7466AG</t>
  </si>
  <si>
    <t>VERIFIKACE SIGNÁLŮ A POVELŮ S NOVÝMI DATY PRO OBJEKT TS</t>
  </si>
  <si>
    <t>7466AH</t>
  </si>
  <si>
    <t>KONFIGURACE SOFTWARU, OVLADAČE, LICENCE, PARAMETRIZACE - 1. OBJEKT</t>
  </si>
  <si>
    <t>7466AL</t>
  </si>
  <si>
    <t>SYSTÉMOVÁ A DATOVÁ ANALÝZA PRO OBJEKT TS</t>
  </si>
  <si>
    <t>7466AO</t>
  </si>
  <si>
    <t>DOPLNĚNÍ A ÚPRAVA SW TABULEK PRO OBJEKT SPS</t>
  </si>
  <si>
    <t>7466AT</t>
  </si>
  <si>
    <t>AKTUALIZACE MODELU ŘÍZENÉ TECHNOLOGIE V PRŮBĚHU VÝSTAVBY PRO OBJEKT TS</t>
  </si>
  <si>
    <t>E.1.1.1</t>
  </si>
  <si>
    <t>Železniční svršek</t>
  </si>
  <si>
    <t xml:space="preserve">  SO 91-10-01</t>
  </si>
  <si>
    <t>Děčín východ - Děčín Prostřední Žleb, železniční svršek</t>
  </si>
  <si>
    <t>SO 91-10-01</t>
  </si>
  <si>
    <t>Kolejové lože</t>
  </si>
  <si>
    <t>512550</t>
  </si>
  <si>
    <t>KOLEJOVÉ LOŽE - ZŘÍZENÍ Z KAMENIVA HRUBÉHO DRCENÉHO (ŠTĚRK)</t>
  </si>
  <si>
    <t>1: 3418.877; dle VK/2.1</t>
  </si>
  <si>
    <t>512560</t>
  </si>
  <si>
    <t>KOLEJOVÉ LOŽE - ZŘÍZENÍ Z KAMENIVA HRUBÉHO RECYKLOVANÉHO</t>
  </si>
  <si>
    <t>1: 1881.68; dle VK/2.2</t>
  </si>
  <si>
    <t>513550</t>
  </si>
  <si>
    <t>KOLEJOVÉ LOŽE - DOPLNĚNÍ Z KAMENIVA HRUBÉHO DRCENÉHO (ŠTĚRK)</t>
  </si>
  <si>
    <t>1: 101.629; dle VK/2.3</t>
  </si>
  <si>
    <t>515000</t>
  </si>
  <si>
    <t>KOLEJOVÉ LOŽE - ZPEVNĚNÍ PRYSKYŘICÍ</t>
  </si>
  <si>
    <t>1: 76; dle VK/2.5</t>
  </si>
  <si>
    <t>Zřízení železničního svršku</t>
  </si>
  <si>
    <t>524352</t>
  </si>
  <si>
    <t>KOLEJ 60 E2 DLOUHÉ PASY, ROZD. "U", BEZSTYKOVÁ, PR. BET. BEZPODKLADNICOVÝ, UP. PRUŽNÉ</t>
  </si>
  <si>
    <t>1: 442.207; dle VK/3.1, upevnění W14</t>
  </si>
  <si>
    <t>524392</t>
  </si>
  <si>
    <t>KOLEJ 60 E2 DLOUHÉ PASY, ROZD. "U", BEZSTYKOVÁ, PR. BET. VÝHYBKOVÝ DLOUHÝ, UP. PRUŽNÉ</t>
  </si>
  <si>
    <t>1: 8.492; dle VK/3.4</t>
  </si>
  <si>
    <t>527352</t>
  </si>
  <si>
    <t>KOLEJ 60 E2 DLOUHÉ PASY TEPELNĚ OPRACOVANÉ, ROZD. "U", BEZSTYKOVÁ, PR. BET. BEZPODKLADNICOVÝ, UP. PRUŽNÉ</t>
  </si>
  <si>
    <t>1: 114; dle VK/3.2, upevnění W14  
2: 704.448; dle VK/3.3, upevnění W30HH</t>
  </si>
  <si>
    <t>204</t>
  </si>
  <si>
    <t>529352</t>
  </si>
  <si>
    <t>KOLEJ 49 E1 DLOUHÉ PASY, ROZD. "U", BEZSTYKOVÁ, PR. BET. BEZPODKLADNICOVÝ, UP. PRUŽNÉ</t>
  </si>
  <si>
    <t>1: 7.8; dle VK/3.8, upevnění W14</t>
  </si>
  <si>
    <t>Výhybky a výhybkové konstrukce</t>
  </si>
  <si>
    <t>533173</t>
  </si>
  <si>
    <t>J 60 1:9-300, PR. BET., UP. PRUŽNÉ</t>
  </si>
  <si>
    <t>1: 1; dle VK/4.1</t>
  </si>
  <si>
    <t>539102</t>
  </si>
  <si>
    <t>ZVLÁŠTNÍ VYBAVENÍ VÝHYBEK, PRAŽCE ŽLABOVÉ, SESTAVA 2 KS</t>
  </si>
  <si>
    <t>KPL</t>
  </si>
  <si>
    <t>539212</t>
  </si>
  <si>
    <t>ZVLÁŠTNÍ VYBAVENÍ VÝHYBEK, LIS 60 E2 TEPELNĚ OPRACOVANÝ OHNUTÝ</t>
  </si>
  <si>
    <t>1: 2; dle VK/5.5</t>
  </si>
  <si>
    <t>539317</t>
  </si>
  <si>
    <t>ZVLÁŠTNÍ VYBAVENÍ VÝHYBEK, TEPELNĚ OPRACOVANÝ JAZYK S OPORNICÍ 60 E2 PRO TVAR 1:9-300</t>
  </si>
  <si>
    <t>539540</t>
  </si>
  <si>
    <t>ZVLÁŠTNÍ VYBAVENÍ VÝHYBEK, ČELISŤOVÝ ZÁVĚR</t>
  </si>
  <si>
    <t>1: 1*2; dle VK/4.1x2, dva kusy/výh.</t>
  </si>
  <si>
    <t>Úpravy drážního svršku</t>
  </si>
  <si>
    <t>542111</t>
  </si>
  <si>
    <t>SMĚROVÉ A VÝŠKOVÉ VYROVNÁNÍ KOLEJE NA PRAŽCÍCH DŘEVĚNÝCH DO 0,05 M</t>
  </si>
  <si>
    <t>1: 38.536; dle VK/7.2</t>
  </si>
  <si>
    <t>542121</t>
  </si>
  <si>
    <t>SMĚROVÉ A VÝŠKOVÉ VYROVNÁNÍ KOLEJE NA PRAŽCÍCH BETONOVÝCH DO 0,05 M</t>
  </si>
  <si>
    <t>1: 64.722; dle VK/7.1</t>
  </si>
  <si>
    <t>542211</t>
  </si>
  <si>
    <t>SMĚROVÉ A VÝŠKOVÉ VYROVNÁNÍ VÝHYBKOVÉ KONSTRUKCE NA PRAŽCÍCH DŘEVĚNÝCH DO 0,05 M</t>
  </si>
  <si>
    <t>1: 50; dle VK/7.3</t>
  </si>
  <si>
    <t>542221</t>
  </si>
  <si>
    <t>SMĚROVÉ A VÝŠKOVÉ VYROVNÁNÍ VÝHYBKOVÉ KONSTRUKCE NA PRAŽCÍCH BETONOVÝCH DO 0,05 M</t>
  </si>
  <si>
    <t>1: 50; dle VK/7.4</t>
  </si>
  <si>
    <t>545111</t>
  </si>
  <si>
    <t>SVAR KOLEJNIC (STEJNÉHO TVARU) 60 E2, R 65 JEDNOTLIVĚ</t>
  </si>
  <si>
    <t>1: 2*2; dle situace, závěrné svary</t>
  </si>
  <si>
    <t>545112</t>
  </si>
  <si>
    <t>SVAR KOLEJNIC (STEJNÉHO TVARU) 60 E2, R 65 SPOJITĚ</t>
  </si>
  <si>
    <t>1: 16; dle VK/6.1, BK - 60E2 materiál R260  
2: 24; dle VK/6.2, BK - 60E2 materiál R350HT  
3: -2*2; dle situace, odpočet závěrných svarů</t>
  </si>
  <si>
    <t>549111</t>
  </si>
  <si>
    <t>BROUŠENÍ KOLEJE A VÝHYBEK</t>
  </si>
  <si>
    <t>1: 1276.947; dle VK/6.4</t>
  </si>
  <si>
    <t>549210</t>
  </si>
  <si>
    <t>PRAŽCOVÁ KOTVA V NOVĚ ZŘIZOVANÉ KOLEJI</t>
  </si>
  <si>
    <t>1: 362; dle VK/3.5</t>
  </si>
  <si>
    <t>549311</t>
  </si>
  <si>
    <t>ZRUŠENÍ A ZNOVUZŘÍZENÍ BEZSTYKOVÉ KOLEJE NA NEDEMONTOVANÝCH ÚSECÍCH V KOLEJI</t>
  </si>
  <si>
    <t>1: 410; dle VK/6.5</t>
  </si>
  <si>
    <t>R549510</t>
  </si>
  <si>
    <t>ŘEZÁNÍ KOLEJNIC BEZ OHLEDU NA TVAR</t>
  </si>
  <si>
    <t>1: 2*2; dle situace, řezy pro závěrné svary</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</si>
  <si>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</si>
  <si>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R549621</t>
  </si>
  <si>
    <t>Absorbéry hluku pro kolejnice UIC60, v koleji</t>
  </si>
  <si>
    <t>PÁR</t>
  </si>
  <si>
    <t>1: 170*1.667*2; dle VK/7.6, převod z m na páry, rozdělení u</t>
  </si>
  <si>
    <t>1. Položka obsahuje:    
 – dodávku a montáž všeho materiálu, tj především vlastních absorbérů, klipy, kazety s podkladovou pastou    
 –  montážní nářadí a nástroje    
 –  dopravu materiálu, přesun hmot    
 – úpravu kolejového lože před montáží a uvedení v předchozí stav po montáži včetně dohutnění    
 – případné odebrání nadbytečného štěrkového lože a jeho odvoz na skládku včetně poplatků za skládku    
 – případné doplnění štěrkového lože do úrovně předepsané vzorovými listy    
 – případné doplnění ostatního drobného kolejiva    
 – příplatky za ztížené podmínky při práci v koleji, např. překážky po stranách koleje, práci v tunelu ap.    
2. Položka neobsahuje:    
 –  výměnu podložek pod kolejnicemi, která se oceňuje samostatně    
3. Způsob měření:    
Udává se vždy pár, tj. po dvou výplních obou kolejnic z obou stran v jednom mezipražcovém prostoru.</t>
  </si>
  <si>
    <t>544</t>
  </si>
  <si>
    <t>Izolované styky</t>
  </si>
  <si>
    <t>544311</t>
  </si>
  <si>
    <t>IZOLOVANÝ STYK LEPENÝ STANDARDNÍ DÉLKY (3,4-8,0 M), TEPELNĚ OPRACOVANÝ, TVARU 60 E2 NEBO R 65</t>
  </si>
  <si>
    <t>1: 8; dle VK/5.1.1</t>
  </si>
  <si>
    <t>544322</t>
  </si>
  <si>
    <t>IZOLOVANÝ STYK LEPENÝ STANDARDNÍ DÉLKY (3,4-8,0 M), TEPELNĚ NEOPRACOVANÝ, TVARU 49 E1</t>
  </si>
  <si>
    <t>1: 2; dle VK/5.2</t>
  </si>
  <si>
    <t>1: 8*2; dle VK/5.1.1, zavaření LISů 60E2 (LISy v kusech)</t>
  </si>
  <si>
    <t>545121</t>
  </si>
  <si>
    <t>SVAR KOLEJNIC (STEJNÉHO TVARU) 49 E1, T JEDNOTLIVĚ</t>
  </si>
  <si>
    <t>1: (2 + 2)*2; dle VK/5.2 + 5.1.2, zavaření LISů 49E1 (LISy v kusech)</t>
  </si>
  <si>
    <t>1: (2 + 8 + 2)*2; dle VK/5.2 + 5.1.1 + 5.1.2, řezy pro vevaření LISů (LISy v kusech)</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</si>
  <si>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</si>
  <si>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202</t>
  </si>
  <si>
    <t>544312</t>
  </si>
  <si>
    <t>IZOLOVANÝ STYK LEPENÝ STANDARDNÍ DÉLKY (3,4-8,0 M), TEPELNĚ OPRACOVANÝ, TVARU 49 E1</t>
  </si>
  <si>
    <t>1: 2; dle VK/5.1.2</t>
  </si>
  <si>
    <t>203</t>
  </si>
  <si>
    <t>545210</t>
  </si>
  <si>
    <t>SVAR PŘECHODOVÝ (PŘECHODOVÁ KOLEJNICE) 49 E1/60 E2</t>
  </si>
  <si>
    <t>1: 1*2; dle VK/3.9</t>
  </si>
  <si>
    <t>549</t>
  </si>
  <si>
    <t>Následná úprava</t>
  </si>
  <si>
    <t>542312</t>
  </si>
  <si>
    <t>NÁSLEDNÁ ÚPRAVA SMĚROVÉHO A VÝŠKOVÉHO USPOŘÁDÁNÍ KOLEJE - PRAŽCE BETONOVÉ</t>
  </si>
  <si>
    <t>1: 1276.947; dle VK/3.7</t>
  </si>
  <si>
    <t>542322</t>
  </si>
  <si>
    <t>NÁSLEDNÁ ÚPRAVA SMĚROVÉHO A VÝŠKOVÉHO USPOŘÁDÁNÍ VÝHYBKOVÉ KONSTRUKCE - PRAŽCE BETONOVÉ</t>
  </si>
  <si>
    <t>1: 49.846; dle VK/4.2</t>
  </si>
  <si>
    <t>Slaboproud</t>
  </si>
  <si>
    <t>75C871</t>
  </si>
  <si>
    <t>KOLEJOVÁ PROPOJKA VÝHYBKOVÁ - DODÁVKA</t>
  </si>
  <si>
    <t>1: 2; dle VK/5.4</t>
  </si>
  <si>
    <t>75C877</t>
  </si>
  <si>
    <t>KOLEJOVÁ PROPOJKA VÝHYBKOVÁ - MONTÁŽ</t>
  </si>
  <si>
    <t>R75C8C1mj</t>
  </si>
  <si>
    <t>MEZIKOLEJOVÁ LANOVÁ PROPOJKA DLOUHÁ (DO 3 LAN) - DODÁVKA</t>
  </si>
  <si>
    <t>1: 2; dle VK/5.3</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</si>
  <si>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ks kompletní konstrukce nebo práce.</t>
  </si>
  <si>
    <t>R75C8C7mj</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</si>
  <si>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</si>
  <si>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ks kompletní konstrukce nebo práce.</t>
  </si>
  <si>
    <t>Doplňující konstrukce a práce na železnici</t>
  </si>
  <si>
    <t>921930</t>
  </si>
  <si>
    <t>ANTIKOROZNÍ PROVEDENÍ UPEVŇOVADEL A JINÉHO DROBNÉHO KOLEJIVA</t>
  </si>
  <si>
    <t>1: 431.8; dle VK/3.6</t>
  </si>
  <si>
    <t>922201</t>
  </si>
  <si>
    <t>ZARÁŽEDLO ZEMNÍ</t>
  </si>
  <si>
    <t>1: 1; dle VK/7.5</t>
  </si>
  <si>
    <t>R925110</t>
  </si>
  <si>
    <t>DRÁŽNÍ STEZKY Z DRTI TL. DO 50 MM</t>
  </si>
  <si>
    <t>1: 3308.24; dle VK/2.4, frakce 4/16</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</si>
  <si>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3. Způsob měření:    
Měří se horní pochozí plocha bez ohledu na tvar dosypávek pod drážní stezkou.</t>
  </si>
  <si>
    <t>Bourání, demontáže, odstranění drážních konstrukcí - vyjma úzkokolejek</t>
  </si>
  <si>
    <t>965010</t>
  </si>
  <si>
    <t>ODSTRANĚNÍ KOLEJOVÉHO LOŽE A DRÁŽNÍCH STEZEK</t>
  </si>
  <si>
    <t>1: 3763.36; dle VK/1.1  
2: odvoz na RZ v žst. Děčín východ, z místa stavby průměrně 4km 
3: 15; dle VK/1.2, kontaminovaný 
4: odvoz uvažován v rámci položky č. 48 (R015510)</t>
  </si>
  <si>
    <t>965023</t>
  </si>
  <si>
    <t>ODSTRANĚNÍ KOLEJOVÉHO LOŽE A DRÁŽNÍCH STEZEK - ODVOZ NA RECYKLACI</t>
  </si>
  <si>
    <t>M3KM</t>
  </si>
  <si>
    <t>1: 3763.36*4; dle VK/1.1, m3 x km (RZ z místa stavby 4 km)</t>
  </si>
  <si>
    <t>965113</t>
  </si>
  <si>
    <t>DEMONTÁŽ KOLEJE NA BETONOVÝCH PRAŽCÍCH DO KOLEJOVÝCH POLÍ S ODVOZEM NA MONTÁŽNÍ ZÁKLADNU S NÁSLEDNÝM ROZEBRÁNÍM</t>
  </si>
  <si>
    <t>1: 528; dle VK/1.4 (RZ v místě stavby - 4 km)</t>
  </si>
  <si>
    <t>965123</t>
  </si>
  <si>
    <t>DEMONTÁŽ KOLEJE NA DŘEVĚNÝCH PRAŽCÍCH DO KOLEJOVÝCH POLÍ S ODVOZEM NA MONTÁŽNÍ ZÁKLADNU S NÁSLEDNÝM ROZEBRÁNÍM</t>
  </si>
  <si>
    <t>1: 490; dle VK/1.3 (RZ v místě stavby - 4 km) 
2: včetně demontáže provizorního stavu - etapa 2a (veškerý materiál uvažován jako odpadový)</t>
  </si>
  <si>
    <t>R965154</t>
  </si>
  <si>
    <t>DEMONTÁŽ KOLEJE NA MOSTNÍCH KONSTRUKCÍCH, VČETNĚ POJISTNÝCH ÚHELNÍKŮ, ROZEBRÁNÍM DO SOUČÁSTÍ</t>
  </si>
  <si>
    <t>S EU</t>
  </si>
  <si>
    <t>1: 258; dle VK/1.5 (RZ v místě stavby - 4 km)</t>
  </si>
  <si>
    <t>1. Položka obsahuje:  
 – uvolnění kolejového roštu z kolejového lože  
 – odstranění kolejnicových propojek, uzemnění a jiného vybavení  
 – odstranění pojistných úhelníků, včetně uchycení   
 – případné rozřezání kolejového roštu, pojistných úhelníků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</si>
  <si>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</si>
  <si>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</si>
  <si>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1: 49.846; dle VK/1.6 (RZ v místě stavby - 4 km)</t>
  </si>
  <si>
    <t>201</t>
  </si>
  <si>
    <t>965811</t>
  </si>
  <si>
    <t>DEMONTÁŽ PRAŽCOVÉ KOTVY</t>
  </si>
  <si>
    <t>1: 258; dle VK/1.9 (RZ v místě stavby - 4 km)</t>
  </si>
  <si>
    <t>R015150</t>
  </si>
  <si>
    <t>907</t>
  </si>
  <si>
    <t>POPLATKY ZA LIKVIDACI ODPADŮ NEKONTAMINOVANÝCH - 17 05 08 ŠTĚRK Z KOLEJIŠTĚ (ODPAD PO RECYKLACI) VČ. DOPRAVY</t>
  </si>
  <si>
    <t>1: 1354.809; dle VK/8.1 (dle průzkumu uvažováno podsítné jako nekontaminované)</t>
  </si>
  <si>
    <t>R015210</t>
  </si>
  <si>
    <t>912</t>
  </si>
  <si>
    <t>POPLATKY ZA LIKVIDACI ODPADŮ NEKONTAMINOVANÝCH - 17 01 01 ŽELEZNIČNÍ PRAŽCE BETONOVÉ VČ. DOPRAVY</t>
  </si>
  <si>
    <t>1: 710*0.26; dle VK/8.4, přepočet na tuny (SB8 260 kg/ks)</t>
  </si>
  <si>
    <t>R015250</t>
  </si>
  <si>
    <t>916</t>
  </si>
  <si>
    <t>POPLATKY ZA LIKVIDACI ODPADŮ NEKONTAMINOVANÝCH - 17 02 03 POLYETYLÉNOVÉ PODLOŽKY (ŽEL. SVRŠEK) VČ. DOPRAVY</t>
  </si>
  <si>
    <t>1: 0.232; dle VK/8.6</t>
  </si>
  <si>
    <t>R015260</t>
  </si>
  <si>
    <t>917</t>
  </si>
  <si>
    <t>POPLATKY ZA LIKVIDACI ODPADŮ NEKONTAMINOVANÝCH - 07 02 99 PRYŽOVÉ PODLOŽKY (ŽEL. SVRŠEK) VČ. DOPRAVY</t>
  </si>
  <si>
    <t>1: 0.469; dle VK/8.7</t>
  </si>
  <si>
    <t>R015510</t>
  </si>
  <si>
    <t>933</t>
  </si>
  <si>
    <t>POPLATKY ZA LIKVIDACI ODPADŮ NEBEZPEČNÝCH - 17 05 07* LOKÁLNĚ ZNEČIŠTĚNÝ ŠTĚRK A ZEMINA Z KOLEJIŠTĚ (VÝHYBKY) VČ. DOPRAVY</t>
  </si>
  <si>
    <t>1: 30.525; dle VK/8.2 (kontaminovaný štěrk z prostoru výhybek)</t>
  </si>
  <si>
    <t>R015520</t>
  </si>
  <si>
    <t>934</t>
  </si>
  <si>
    <t>POPLATKY ZA LIKVIDACI ODPADŮ NEBEZPEČNÝCH - 17 02 04* ŽELEZNIČNÍ PRAŽCE DŘEVĚNÉ VČ. DOPRAVY</t>
  </si>
  <si>
    <t>1: 579*0.072; dle VK/8.3, přepočet na tuny (72 kg/ks)</t>
  </si>
  <si>
    <t xml:space="preserve">  SO 91-14-01</t>
  </si>
  <si>
    <t>Děčín východ – Děčín-Prostřední Žleb, výstroj trati</t>
  </si>
  <si>
    <t>SO 91-14-01</t>
  </si>
  <si>
    <t>914913</t>
  </si>
  <si>
    <t>SLOUPKY A STOJKY DZ Z OCEL TRUBEK ZABETON DEMONTÁŽ</t>
  </si>
  <si>
    <t>1: 16,000*0,50; dle VK/1.3, předpokládá se 50 % zabetonovaných sloupků, 50 % zapatkovaných  
2: Sběrna a výkupna Děčín (k.ú. Podmokly), z místa stavby 4 km  
3: Recyklační středisko stavebních odpadů Dobkovice (k.ú. Dobkovice), z místa stavby 10 km</t>
  </si>
  <si>
    <t>914923</t>
  </si>
  <si>
    <t>SLOUPKY A STOJKY DZ Z OCEL TRUBEK DO PATKY DEMONTÁŽ</t>
  </si>
  <si>
    <t>923131</t>
  </si>
  <si>
    <t>NÁMEZNÍK</t>
  </si>
  <si>
    <t>1: 1.000; dle VK/2.10</t>
  </si>
  <si>
    <t>923311</t>
  </si>
  <si>
    <t>PŘEDVĚSTNÍK N - TROJÚHELNÍKOVÝ ŠTÍT</t>
  </si>
  <si>
    <t>1: 1.000; dle VK/2.4</t>
  </si>
  <si>
    <t>923341</t>
  </si>
  <si>
    <t>RYCHLOSTNÍK N - TABULE</t>
  </si>
  <si>
    <t>1: 11.000; del VK/2.5</t>
  </si>
  <si>
    <t>923361</t>
  </si>
  <si>
    <t>RYCHLOSTNÍK "3" - TERČ</t>
  </si>
  <si>
    <t>1: 4.000; del VK/2.6</t>
  </si>
  <si>
    <t>923441</t>
  </si>
  <si>
    <t>NÁVĚST ""POSUN ZAKÁZÁN""</t>
  </si>
  <si>
    <t>1: 1.000; dle VK/2.9</t>
  </si>
  <si>
    <t>923451</t>
  </si>
  <si>
    <t>NÁVĚST "ZKRÁCENÁ VZDÁLENOST"</t>
  </si>
  <si>
    <t>1: 3.000; dle VK/2.8 (tabulka se šipkou)</t>
  </si>
  <si>
    <t>923461</t>
  </si>
  <si>
    <t>NÁVĚST "PÍSKEJTE"</t>
  </si>
  <si>
    <t>1: 1.000; dle VK/2.7</t>
  </si>
  <si>
    <t>923471</t>
  </si>
  <si>
    <t>SKLONOVNÍK</t>
  </si>
  <si>
    <t>1: 2.000; dle VK/2.3</t>
  </si>
  <si>
    <t>923491</t>
  </si>
  <si>
    <t>STANIČNÍK - TABULE ""ŠIROKÁ""</t>
  </si>
  <si>
    <t>1: 8.000; dle VK/2.1 
2: 16.000; dle VK/2.2, oranžové pruhy</t>
  </si>
  <si>
    <t>923821</t>
  </si>
  <si>
    <t>SLOUPEK DN 60 PRO NÁVĚST</t>
  </si>
  <si>
    <t>1: 6.000; dle VK/2.12</t>
  </si>
  <si>
    <t>923831</t>
  </si>
  <si>
    <t>KONZOLA PRO NÁVĚST</t>
  </si>
  <si>
    <t>1: 11.000; dle VK/2.13 (konzolové držáky v tunelu a na mostě)</t>
  </si>
  <si>
    <t>923931</t>
  </si>
  <si>
    <t>ZAJIŠŤOVACÍ ZNAČKA KONZOLOVÁ (K) NA SLOUPU TRAKČNÍHO STOŽÁRU</t>
  </si>
  <si>
    <t>1: 20.000; dle VK/3.1</t>
  </si>
  <si>
    <t>923941</t>
  </si>
  <si>
    <t>ZAJIŠŤOVACÍ ZNAČKA KONZOLOVÁ (K) VČETNĚ OCELOVÉHO SLOUPKU</t>
  </si>
  <si>
    <t>1: 24.000; dle VK/3.3</t>
  </si>
  <si>
    <t>923951</t>
  </si>
  <si>
    <t>ZAJIŠŤOVACÍ ZNAČKA KONZOLOVÁ (K) NA ZDI NEBO OSTĚNÍ TUNELU</t>
  </si>
  <si>
    <t>1: 12.000; dle VK/3.2</t>
  </si>
  <si>
    <t>965821</t>
  </si>
  <si>
    <t>DEMONTÁŽ KILOMETROVNÍKU, HEKTOMETROVNÍKU, MEZNÍKU</t>
  </si>
  <si>
    <t>1: 4,000; dle VK/1.2, kilometrovník</t>
  </si>
  <si>
    <t>965822</t>
  </si>
  <si>
    <t>DEMONTÁŽ KILOMETROVNÍKU, HEKTOMETROVNÍKU, MEZNÍKU - ODVOZ (NA LIKVIDACI ODPADŮ NEBO JINÉ URČENÉ MÍSTO)</t>
  </si>
  <si>
    <t>1: 4,000*0,157*10; dle VK/1.2, hektometrovník, ks x t/ks x km</t>
  </si>
  <si>
    <t>965831</t>
  </si>
  <si>
    <t>DEMONTÁŽ NÁMEZNÍKU</t>
  </si>
  <si>
    <t>1: 1,000; dle VK/1.1</t>
  </si>
  <si>
    <t>965832</t>
  </si>
  <si>
    <t>DEMONTÁŽ NÁMEZNÍKU - ODVOZ (NA LIKVIDACI ODPADŮ NEBO JINÉ URČENÉ MÍSTO)</t>
  </si>
  <si>
    <t>1:1,000*0,056*10; dle VK/1.1, ks x t/ks x km, bet. námezník</t>
  </si>
  <si>
    <t>965841</t>
  </si>
  <si>
    <t>DEMONTÁŽ JAKÉKOLIV NÁVĚSTI</t>
  </si>
  <si>
    <t>1: 16,000; dle VK/1.3, rychlostníky, předvěstníky</t>
  </si>
  <si>
    <t>965842</t>
  </si>
  <si>
    <t>DEMONTÁŽ JAKÉKOLIV NÁVĚSTI - ODVOZ (NA LIKVIDACI ODPADŮ NEBO JINÉ URČENÉ MÍSTO)</t>
  </si>
  <si>
    <t>1: 16,000*0,003*4; dle VK/1.3 
2: ks x t/ks x km</t>
  </si>
  <si>
    <t>965851</t>
  </si>
  <si>
    <t>DEMONTÁŽ ZAJIŠŤOVACÍ ZNAČKY</t>
  </si>
  <si>
    <t>1: 45,000; dle VK/1.4</t>
  </si>
  <si>
    <t>965852</t>
  </si>
  <si>
    <t>DEMONTÁŽ ZAJIŠŤOVACÍ ZNAČKY - ODVOZ (NA LIKVIDACI ODPADŮ NEBO JINÉ URČENÉ MÍSTO)</t>
  </si>
  <si>
    <t>1: 45,000*0,0,025*10; dle VK/1.4, ks x t/ks x km</t>
  </si>
  <si>
    <t>R015140</t>
  </si>
  <si>
    <t>906</t>
  </si>
  <si>
    <t>POPLATKY ZA LIKVIDACI ODPADŮ NEKONTAMINOVANÝCH - 17 01 01 BETON Z DEMOLIC OBJEKTŮ, ZÁKLADŮ TV VČ. DOPRAVY</t>
  </si>
  <si>
    <t>1: 10.843; dle VK/4.1</t>
  </si>
  <si>
    <t>E.1.1.2</t>
  </si>
  <si>
    <t>Železniční spodek</t>
  </si>
  <si>
    <t xml:space="preserve">  SO 91-11-01</t>
  </si>
  <si>
    <t>Děčín východ - Děčín Prostřední Žleb, železniční spodek</t>
  </si>
  <si>
    <t>SO 91-11-01</t>
  </si>
  <si>
    <t>Odkopávky a prokopávky</t>
  </si>
  <si>
    <t>123734</t>
  </si>
  <si>
    <t>ODKOP PRO SPOD STAVBU SILNIC A ŽELEZNIC TŘ. I, ODVOZ DO 5KM</t>
  </si>
  <si>
    <t>1: 422.5; dle pol. č. 6 (17411), výkop pro zpětný zásyp 
2: 80.997; dle pol. č. 8 (17511), výkop pro zpětný zásyp betonových šachet 
3: odvoz na deponii v žst. Děčín východ, z místa stavby prům 4km</t>
  </si>
  <si>
    <t>12373A</t>
  </si>
  <si>
    <t>ODKOP PRO SPOD STAVBU SILNIC A ŽELEZNIC TŘ. I - BEZ DOPRAVY</t>
  </si>
  <si>
    <t>1: 3001.428; dle VK/1.1 
2: 38.4; dle VK/4.1, výkop pro ZKPP 
3: -503.497; dle pol. č. 1 (123734), odpočet výkopu, který půjde zpět 
4: odvoz na skládku uvažován v rámci položky č. 41 (R015111)</t>
  </si>
  <si>
    <t>125734</t>
  </si>
  <si>
    <t>VYKOPÁVKY ZE ZEMNÍKŮ A SKLÁDEK TŘ. I, ODVOZ DO 5KM</t>
  </si>
  <si>
    <t>1: 422.5; dle pol. č. 6 (17411), nakládka na mezideponii, zásyp chrániček 
2: 80.997; dle pol. č. 8 (17511), nakládka na mezideponii, zásyp betonových šachet 
3: z místa stavby prům 4km</t>
  </si>
  <si>
    <t>Hloubené vykopávky</t>
  </si>
  <si>
    <t>13273A</t>
  </si>
  <si>
    <t>HLOUBENÍ RÝH ŠÍŘ DO 2M PAŽ I NEPAŽ TŘ. I - BEZ DOPRAVY</t>
  </si>
  <si>
    <t>1: 86.154; dle VK/7.1, svodné potrubí 
2: odvoz na skládku uvažován v rámci položky č. 1 (123734)</t>
  </si>
  <si>
    <t>13373A</t>
  </si>
  <si>
    <t>HLOUBENÍ ŠACHET ZAPAŽ I NEPAŽ TŘ. I - BEZ DOPRAVY</t>
  </si>
  <si>
    <t>1: 42.656; dle VK/8.1, betonové šachty DN800 
2: 99.838; dle VK/9.1, betonové šachty DN1000 
3: odvoz na skládku uvažován v rámci položky č. 1 (123734)</t>
  </si>
  <si>
    <t>Konstrukce ze zemin</t>
  </si>
  <si>
    <t>1: 422.5; dle VK/1.7, zásyp vyzískaným materiálem (nad Loubským tunelem)</t>
  </si>
  <si>
    <t>17481</t>
  </si>
  <si>
    <t>ZÁSYP JAM A RÝH Z NAKUPOVANÝCH MATERIÁLŮ</t>
  </si>
  <si>
    <t>1: 10.92; dle VK/1.2, zásypy (propustný a nenamrzavý mat.), nový materiál 
3: 70.236; dle VK/7.6, svodné potrubí, zásyp (propustný a nenamrzavý mat.), nový materiál</t>
  </si>
  <si>
    <t>17511</t>
  </si>
  <si>
    <t>OBSYP POTRUBÍ A OBJEKTŮ SE ZHUTNĚNÍM</t>
  </si>
  <si>
    <t>1: 15.043 + 65.954; dle VK/8.9 + 9.14, obsyp betonových šachet, použita zemina z výkopu</t>
  </si>
  <si>
    <t>17521</t>
  </si>
  <si>
    <t>OBSYP POTRUBÍ A OBJEKTŮ ZEMINOU BEZ ZHUT</t>
  </si>
  <si>
    <t>1: 2.34; dle VK/10.8, zásyp trativodních výústí, použita zemina z výkopu</t>
  </si>
  <si>
    <t>Povrchové úpravy terénu (i vegetační)</t>
  </si>
  <si>
    <t>18110</t>
  </si>
  <si>
    <t>ÚPRAVA PLÁNĚ SE ZHUTNĚNÍM V HORNINĚ TŘ. I</t>
  </si>
  <si>
    <t>1: 4100.18; dle VK/1.5</t>
  </si>
  <si>
    <t>18214</t>
  </si>
  <si>
    <t>ÚPRAVA POVRCHŮ SROVNÁNÍM ÚZEMÍ V TL DO 0,25M</t>
  </si>
  <si>
    <t>1: 175.3; dle VK/1.6, úprava terénu v místě demontované koleje - rozhrnutí štěrku</t>
  </si>
  <si>
    <t>18245</t>
  </si>
  <si>
    <t>ZALOŽENÍ TRÁVNÍKU ZATRAVŇOVACÍ TEXTILIÍ (ROHOŽÍ)</t>
  </si>
  <si>
    <t>1: 91.8; dle VK/2.1</t>
  </si>
  <si>
    <t>18247</t>
  </si>
  <si>
    <t>OŠETŘOVÁNÍ TRÁVNÍKU</t>
  </si>
  <si>
    <t>1: 91.8; dle VK/2.1, ošetřování zatravňovací geotextilie</t>
  </si>
  <si>
    <t>18600</t>
  </si>
  <si>
    <t>ZALÉVÁNÍ VODOU</t>
  </si>
  <si>
    <t>1: 91.8*0.01*3; dle VK/2.1, 10 litrů na 1 m2, trojí zalití</t>
  </si>
  <si>
    <t>Základy</t>
  </si>
  <si>
    <t>21197</t>
  </si>
  <si>
    <t>OPLÁŠTĚNÍ ODVODŇOVACÍCH ŽEBER Z GEOTEXTILIE</t>
  </si>
  <si>
    <t>1: 2654.331; dle VK/6.7, opláštění trativodů</t>
  </si>
  <si>
    <t>212635</t>
  </si>
  <si>
    <t>TRATIVODY KOMPL Z TRUB Z PLAST HM DN DO 150MM, RÝHA TŘ I</t>
  </si>
  <si>
    <t>1: 502.18; dle VK/6.2</t>
  </si>
  <si>
    <t>212645</t>
  </si>
  <si>
    <t>TRATIVODY KOMPL Z TRUB Z PLAST HM DN DO 200MM, RÝHA TŘ I</t>
  </si>
  <si>
    <t>1: 222; dle VK/6.3</t>
  </si>
  <si>
    <t>R26156</t>
  </si>
  <si>
    <t>JÁDROVÉ VRTY DIAMANTOVÝMI KORUNKAMI DO ŽELEZOBETONU, BETONU, DLAŽEB, KAMENE PRŮM. DO 350 MM</t>
  </si>
  <si>
    <t>1: 5.54; dle VK/13.6</t>
  </si>
  <si>
    <t>položka zahrnuje:  
přemístění, montáž a demontáž vrtných souprav  
svislou dopravu zeminy z vrtu  
vodorovnou dopravu zeminy bez uložení na skládku  
případně nutné pažení dočasné (včetně odpažení) i trvalé</t>
  </si>
  <si>
    <t>Vodorovné konstrukce</t>
  </si>
  <si>
    <t>451312</t>
  </si>
  <si>
    <t>PODKLADNÍ A VÝPLŇOVÉ VRSTVY Z PROSTÉHO BETONU C12/15</t>
  </si>
  <si>
    <t>1: 0.3; dle VK/11.2, betonové lože pro dlažbu u vyústění 
2: 0.468; dle VK/10.6, betonové lože pod výusť</t>
  </si>
  <si>
    <t>45152</t>
  </si>
  <si>
    <t>PODKLADNÍ A VÝPLŇOVÉ VRSTVY Z KAMENIVA DRCENÉHO</t>
  </si>
  <si>
    <t>1: 6.6168; dle VK/7.4, vyrovnávací vrstva pod svodné potrubí</t>
  </si>
  <si>
    <t>45157</t>
  </si>
  <si>
    <t>PODKLADNÍ A VÝPLŇOVÉ VRSTVY Z KAMENIVA TĚŽENÉHO</t>
  </si>
  <si>
    <t>1: 0.312; dle VK/10.7, ŠP lože pod monolitické trativodní výústi</t>
  </si>
  <si>
    <t>465512</t>
  </si>
  <si>
    <t>DLAŽBY Z LOMOVÉHO KAMENE NA MC</t>
  </si>
  <si>
    <t>1: 2*0.25; dle VK/11.4, odláždění u výustí, převod z m2 na m3</t>
  </si>
  <si>
    <t>466921</t>
  </si>
  <si>
    <t>DLAŽBY VEGETAČNÍ Z BETONOVÝCH DLAŽDIC NA SUCHO</t>
  </si>
  <si>
    <t>1: 28.2; dle VK/2.2</t>
  </si>
  <si>
    <t>Konstrukční vrstvy tělesa železničního spodku</t>
  </si>
  <si>
    <t>501102</t>
  </si>
  <si>
    <t>ZŘÍZENÍ KONSTRUKČNÍ VRSTVY TĚLESA ŽELEZNIČNÍHO SPODKU ZE ŠTĚRKODRTI RECYKLOVANÉ</t>
  </si>
  <si>
    <t>1: 825.66; dle VK/3.1, recyklát</t>
  </si>
  <si>
    <t>501410</t>
  </si>
  <si>
    <t>ZŘÍZENÍ KONSTRUKČNÍ VRSTVY TĚLESA ŽELEZNIČNÍHO SPODKU ZE ZEMINY ZLEPŠENÉ (STABILIZOVANÉ) CEMENTEM</t>
  </si>
  <si>
    <t>1: 1007.11; dle VK/3.3, z centra 
2: 38.4; dle VK/4.2, ZKPP, z centra</t>
  </si>
  <si>
    <t>502941</t>
  </si>
  <si>
    <t>ZŘÍZENÍ KONSTRUKČNÍ VRSTVY TĚLESA ŽELEZNIČNÍHO SPODKU Z GEOTEXTILIE</t>
  </si>
  <si>
    <t>1: 796.39; dle VK/3.2</t>
  </si>
  <si>
    <t>711</t>
  </si>
  <si>
    <t>Přidružená stavební výroba</t>
  </si>
  <si>
    <t>711131</t>
  </si>
  <si>
    <t>IZOLACE BĚŽNÝCH KONSTRUKCÍ PROTI VOLNĚ STÉKAJÍCÍ VODĚ ASFALTOVÝMI NÁTĚRY</t>
  </si>
  <si>
    <t>1: 44.988; dle VK/8.5, betonové šachty</t>
  </si>
  <si>
    <t>Potrubí</t>
  </si>
  <si>
    <t>86346</t>
  </si>
  <si>
    <t>POTRUBÍ Z TRUB OCELOVÝCH DN DO 400MM</t>
  </si>
  <si>
    <t>1: 6.4; dle VK/13.5, ocelová chránička</t>
  </si>
  <si>
    <t>87434</t>
  </si>
  <si>
    <t>POTRUBÍ Z TRUB PLASTOVÝCH ODPADNÍCH DN DO 200MM</t>
  </si>
  <si>
    <t>1: 21.02; dle VK/7.2, svodné potrubí</t>
  </si>
  <si>
    <t>87444</t>
  </si>
  <si>
    <t>POTRUBÍ Z TRUB PLASTOVÝCH ODPADNÍCH DN DO 250MM</t>
  </si>
  <si>
    <t>1: 95.58; dle VK/7.3, svodné potrubí</t>
  </si>
  <si>
    <t>89413</t>
  </si>
  <si>
    <t>ŠACHTY KANALIZAČNÍ Z BETON DÍLCŮ NA POTRUBÍ DN DO 200MM</t>
  </si>
  <si>
    <t>1: 7; dle VK/8.10, šachty DN800, včetně dna a vyrovnávací vrstvy, čedičový obklad stěn a dna</t>
  </si>
  <si>
    <t>894145</t>
  </si>
  <si>
    <t>ŠACHTY KANALIZAČNÍ Z BETON DÍLCŮ NA POTRUBÍ DN DO 300MM</t>
  </si>
  <si>
    <t>1: 2; dle VK/8.11, šachty DN800, včetně dna a vyrovnávací vrstvy, čedičový obklad stěn a dna 
2: 4; dle VK/9.17, šachty DN1000, včetně dna a vyrovnávací vrstvy, čedičový obklad stěn a dna, Š12 a Š25 vírový ventil</t>
  </si>
  <si>
    <t>894846</t>
  </si>
  <si>
    <t>ŠACHTY KANALIZAČNÍ PLASTOVÉ D 400MM</t>
  </si>
  <si>
    <t>1: 10; dle VK/5.5, dva vstupy 
2: 10; dle VK/5.6, jeden vstup</t>
  </si>
  <si>
    <t>89536</t>
  </si>
  <si>
    <t>DRENÁŽNÍ VÝUSŤ Z PROST BETONU</t>
  </si>
  <si>
    <t>1: 2; dle VK/10.1, C 30/37, XC4, XF3, včetně výztuže!</t>
  </si>
  <si>
    <t>899525</t>
  </si>
  <si>
    <t>OBETONOVÁNÍ POTRUBÍ Z PROSTÉHO BETONU DO C30/37</t>
  </si>
  <si>
    <t>1: 3.719; dle VK/7.5, obetonování svodného potrubí betonem C 30/37, XC4, XF3</t>
  </si>
  <si>
    <t>Doplň. konstr. a práce na pozem. komunikacích</t>
  </si>
  <si>
    <t>9111B1</t>
  </si>
  <si>
    <t>ZÁBRADLÍ SILNIČNÍ SE SVISLOU VÝPLNÍ - DODÁVKA A MONTÁŽ</t>
  </si>
  <si>
    <t>1: 16.6; dle VK/12.1</t>
  </si>
  <si>
    <t>96614</t>
  </si>
  <si>
    <t>BOURÁNÍ KONSTRUKCÍ Z CIHEL A TVÁRNIC</t>
  </si>
  <si>
    <t>1: 400*0.5; dle VK/14.1, zděná stoka 400x400, převod z m/m3 
2:  odvoz uvažován v rámci položky č. 42 (R015120)</t>
  </si>
  <si>
    <t>96615</t>
  </si>
  <si>
    <t>BOURÁNÍ KONSTRUKCÍ Z PROST BETONU</t>
  </si>
  <si>
    <t>1: 10; dle VK/14.4, demolice bet. objektů malého rozsahu (podkladní betony, příkopy ap.) 
2: odvoz uvažován v rámci položky č. 43 (R015140)</t>
  </si>
  <si>
    <t>96616</t>
  </si>
  <si>
    <t>BOURÁNÍ KONSTRUKCÍ ZE ŽELEZOBETONU</t>
  </si>
  <si>
    <t>1: 10; dle VK/14.3, demolice základů ze železobetonu 
2: odvoz uvažován v rámci položky č. 43 (R015140)</t>
  </si>
  <si>
    <t>969246</t>
  </si>
  <si>
    <t>VYBOURÁNÍ POTRUBÍ DN DO 400MM KANALIZAČ</t>
  </si>
  <si>
    <t>1: 800; dle VK/14.2, betonové potrubí DN400 
2: odvoz na Recyklační středisko odpadů Dobkovice, z místa stavby prům. 10km</t>
  </si>
  <si>
    <t>R015111</t>
  </si>
  <si>
    <t>901</t>
  </si>
  <si>
    <t>POPLATKY ZA LIKVIDACI ODPADŮ NEKONTAMINOVANÝCH - 17 05 04 VYTĚŽENÉ ZEMINY A HORNINY - I. TŘÍDA TĚŽITELNOSTI VČ. DOPRAVY</t>
  </si>
  <si>
    <t>1: 2536.331*1,800; dle pol. č. 2 (12373A), m3 x t/m3 
2: (86.154+142.494)*1,800; dle pol. č. 4 a 5 , m3 x t/m3</t>
  </si>
  <si>
    <t>1: 200*1.8; dle pol. č. 37 (96614), m3 x t/m3</t>
  </si>
  <si>
    <t>1: 10*2.6; dle VK/14.3, m3 x t/m3 
2: 10*2.4; dle VK/14.4, m3 x t/m3 
3: 800*0.4*2.4; dle VK/14.2, m x m3/m x t/m3</t>
  </si>
  <si>
    <t xml:space="preserve">  SO 91-11-02</t>
  </si>
  <si>
    <t>Děčín východ - Děčín Prostřední Žleb, žel. spodek - svodné potrubí Děčínský tunel</t>
  </si>
  <si>
    <t>SO 91-11-02</t>
  </si>
  <si>
    <t>12473A</t>
  </si>
  <si>
    <t>VYKOPÁVKY PRO KORYTA VODOTEČÍ TŘ. I - BEZ DOPRAVY</t>
  </si>
  <si>
    <t>dle VK: č. 2.1; tabulka č. 0; příkopy u vpustí</t>
  </si>
  <si>
    <t>1.19</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</si>
  <si>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</si>
  <si>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13173A</t>
  </si>
  <si>
    <t>HLOUBENÍ JAM ZAPAŽ I NEPAŽ TŘ. I - BEZ DOPRAVY</t>
  </si>
  <si>
    <t>dle VK: č. 2.3; tabulka č. 0; šachty; vpusti;výustní objekty; patky zábradlí</t>
  </si>
  <si>
    <t>38.25</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</si>
  <si>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</si>
  <si>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VK: č. 2.2; tabulka č. 0; potrubí dn 400</t>
  </si>
  <si>
    <t>81.59</t>
  </si>
  <si>
    <t>dle VK: č.2.4 ; tabulka č. 0</t>
  </si>
  <si>
    <t>60.53</t>
  </si>
  <si>
    <t>položka zahrnuje úpravu pláně včetně vyrovnání výškových rozdílů. Míru zhutnění určuje projekt.</t>
  </si>
  <si>
    <t>Svislé konstrukce</t>
  </si>
  <si>
    <t>311325</t>
  </si>
  <si>
    <t>ZDI A STĚNY PODP A VOL ZE ŽELEZOBET DO C30/37</t>
  </si>
  <si>
    <t>dle VK č. 4.3 + 19.3; tabulka č. 0; obetonování potrubí + beton na patky, beton C 30/37 - XC4, XF3</t>
  </si>
  <si>
    <t>11.4 + 0.15 = 11.55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</si>
  <si>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</si>
  <si>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311364</t>
  </si>
  <si>
    <t>VÝZTUŽ ZDÍ A STĚN PODP A VOL Z OCELI 10425, B420B</t>
  </si>
  <si>
    <t>viz položky č.9.2; tabulka č. 0</t>
  </si>
  <si>
    <t>0.0028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</si>
  <si>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</si>
  <si>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311366</t>
  </si>
  <si>
    <t>VÝZTUŽ ZDÍ A STĚN PODP A VOL Z KARI-SÍTÍ</t>
  </si>
  <si>
    <t>del VK: č. 9.1, tabulka č. 0; pro drenážní výust</t>
  </si>
  <si>
    <t>0.056</t>
  </si>
  <si>
    <t>348173</t>
  </si>
  <si>
    <t>ZÁBRADLÍ Z DÍLCŮ KOVOVÝCH ŽÁROVĚ ZINK PONOREM S NÁTĚREM</t>
  </si>
  <si>
    <t>dle VK: č. 19.2, tabulka č. 0</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</si>
  <si>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přepětím.e</t>
  </si>
  <si>
    <t>R31112</t>
  </si>
  <si>
    <t>ZDI A STĚNY PODPĚR A VOLNÉ Z DÍLCŮ ŽELBET</t>
  </si>
  <si>
    <t>dle VK: č. 18.1, tabulka č. 0; vyzískaný prvek U3</t>
  </si>
  <si>
    <t>0.85</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</si>
  <si>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</si>
  <si>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R333215</t>
  </si>
  <si>
    <t>PŘEZDĚNÍ OPĚR A KŘÍDEL Z KAMENNÉHO ZDIVA</t>
  </si>
  <si>
    <t>dle VK: č. 18.2, tabulka č. 0; v místě úpravy nábřežní zdi - cementová malta</t>
  </si>
  <si>
    <t>0.88</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</si>
  <si>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</si>
  <si>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</si>
  <si>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</si>
  <si>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dle VK: č. 7.3; tabulka č. 0; Beton C 25/30 - XC2, XF3; pro dlažbu z lomového kamene</t>
  </si>
  <si>
    <t>0.63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</si>
  <si>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</si>
  <si>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</si>
  <si>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</si>
  <si>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dle VK č. 7.2; tabulka č. 0; Beton C 20/25 - XC2, XF3; vpusti, šachty, vyústní objekty</t>
  </si>
  <si>
    <t>1.24</t>
  </si>
  <si>
    <t>451523</t>
  </si>
  <si>
    <t>VÝPLŇ VRSTVY Z KAMENIVA DRCENÉHO, INDEX ZHUTNĚNÍ ID DO 0,9</t>
  </si>
  <si>
    <t>dle VK: č. 3.1 + 3.2; tabulka č. 0; málopropustná, nenamrzavý materiál, fr. 0-32 A</t>
  </si>
  <si>
    <t>91.47+ 9.32 = 100.79</t>
  </si>
  <si>
    <t>položka zahrnuje dodávku předepsaného kameniva, mimostaveništní a vnitrostaveništní dopravu a jeho uložení      
není-li v zadávací dokumentaci uvedeno jinak, jedná se o nakupovaný materiál</t>
  </si>
  <si>
    <t>dle VK: č. 8.1; tabulka č. 0; svodná potrubí</t>
  </si>
  <si>
    <t>5.13</t>
  </si>
  <si>
    <t>4642A1</t>
  </si>
  <si>
    <t>ZPEVNĚNÉ PLOCHY Z GABIONŮ RUČNĚ ROVNANÝCH, DRÁT O2,2MM, POVRCHOVÁ ÚPRAVA Zn + Al</t>
  </si>
  <si>
    <t>dle VK: č. 18.4; tabulka č. 0;</t>
  </si>
  <si>
    <t>3.62</t>
  </si>
  <si>
    <t>- položka zahrnuje dodávku a osazení drátěných košů s výplní lomovým kamenem.      
- jedná se o gabionové matrace o tl. do 300mm.</t>
  </si>
  <si>
    <t>501101</t>
  </si>
  <si>
    <t>ZŘÍZENÍ KONSTRUKČNÍ VRSTVY TĚLESA ŽELEZNIČNÍHO SPODKU ZE ŠTĚRKODRTI NOVÉ</t>
  </si>
  <si>
    <t>dle VK: č.12.11; tabulka č. 0</t>
  </si>
  <si>
    <t>4.8</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</si>
  <si>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</si>
  <si>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VK: č.12.10 ; tabulka č. 0</t>
  </si>
  <si>
    <t>38.79</t>
  </si>
  <si>
    <t>1. Položka obsahuje:      
 – dodávku, dopravu a uložení kameniva předepsané specifikace a frakce v požadované míře zhutnění      
2. Položka neobsahuje:      
 X      
3. Způsob měření:      
Měří se objem kolejového lože v projektovaném profilu.</t>
  </si>
  <si>
    <t>Kolej</t>
  </si>
  <si>
    <t>52X000</t>
  </si>
  <si>
    <t>KOLEJ ZPĚTNĚ NAMONTOVANÁ Z VYZÍSKANÉHO MATERIÁLU</t>
  </si>
  <si>
    <t>dle VK: č.12.5 ; tabulka č. 0</t>
  </si>
  <si>
    <t>1.8</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</si>
  <si>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</si>
  <si>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R52X000</t>
  </si>
  <si>
    <t>dle VK: č.12.6 ; tabulka č. 0; montáž výhybek</t>
  </si>
  <si>
    <t>7.2</t>
  </si>
  <si>
    <t>dle VK: č.12.7 ; tabulka č. 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</si>
  <si>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</si>
  <si>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viz položky č.12.9 ; tabulka č. 0</t>
  </si>
  <si>
    <t>542231</t>
  </si>
  <si>
    <t>SMĚROVÉ A VÝŠKOVÉ VYROVNÁNÍ VÝHYBKOVÉ KONSTRUKCE NA PRAŽCÍCH OCELOVÝCH DO 0,05 M</t>
  </si>
  <si>
    <t>viz položky č.12.8 ; tabulka č. 0</t>
  </si>
  <si>
    <t>ÚPRAVA POVRCHŮ, PODLAHY, VÝPLNĚ OTVORŮ</t>
  </si>
  <si>
    <t>62745</t>
  </si>
  <si>
    <t>SPÁROVÁNÍ STARÉHO ZDIVA CEMENTOVOU MALTOU</t>
  </si>
  <si>
    <t>dle VK: č.18.3 ; tabulka č. 0; nábřežní zeď pod vpustí</t>
  </si>
  <si>
    <t>12.9</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</si>
  <si>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</si>
  <si>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87446</t>
  </si>
  <si>
    <t>POTRUBÍ Z TRUB PLASTOVÝCH ODPADNÍCH DN DO 400MM</t>
  </si>
  <si>
    <t>dle VK: č. 4.1; tabulka č. 0; žebrované SN 16</t>
  </si>
  <si>
    <t>22.79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</si>
  <si>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</si>
  <si>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891646</t>
  </si>
  <si>
    <t>KLAPKY DN DO 400MM</t>
  </si>
  <si>
    <t>KS</t>
  </si>
  <si>
    <t>dle VK: č. 4.2; tabulka č. 0; kompozitní materiál</t>
  </si>
  <si>
    <t>- Položka zahrnuje kompletní montáž dle technologického předpisu, dodávku armatury, veškerou mimostaveništní a vnitrostaveništní dopravu.</t>
  </si>
  <si>
    <t>dle VK: č. 10.2; tabulka č. 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</si>
  <si>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</si>
  <si>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899123</t>
  </si>
  <si>
    <t>MŘÍŽE Z KOMPOZITU SAMOSTATNÉ</t>
  </si>
  <si>
    <t>del VK: č. 14.1; otvory 30 x 30 x 50 / 920 x 1100 - protiskluzová úprava - 1ks (součástí dodávky šachty)</t>
  </si>
  <si>
    <t>Položka zahrnuje dodávku a osazení předepsané mříže včetně rámu</t>
  </si>
  <si>
    <t>899662</t>
  </si>
  <si>
    <t>ZKOUŠKA VODOTĚSNOSTI POTRUBÍ DN DO 400MM</t>
  </si>
  <si>
    <t>dle VK: č. 4.4; tabulka č. 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</si>
  <si>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</si>
  <si>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935832</t>
  </si>
  <si>
    <t>ŽLABY A RIGOLY DLÁŽDĚNÉ Z LOMOVÉHO KAMENE TL DO 250MMM DO BETONU TL 100MM</t>
  </si>
  <si>
    <t>dle VK: č. 11.1; tabulka č. 0</t>
  </si>
  <si>
    <t>0.71</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</si>
  <si>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</si>
  <si>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R894446</t>
  </si>
  <si>
    <t>ŠACHTY KANAL ZE ŽELEZOBET VČET VÝZT NA POTRUBÍ DN DO 400MM</t>
  </si>
  <si>
    <t>dle VK: č. 10.1; tabulka č. 0; žlb. prefabrikát - šachta vtokový objekt (čedičový obklad stěn a dna)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</si>
  <si>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</si>
  <si>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9112A1</t>
  </si>
  <si>
    <t>ZÁBRADLÍ MOSTNÍ S VODOR MADLY - DODÁVKA A MONTÁŽ</t>
  </si>
  <si>
    <t>dle VK: č. 19.1; tabulka č. 0; podél stáv. zídky U3</t>
  </si>
  <si>
    <t>3.91</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</si>
  <si>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</si>
  <si>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</si>
  <si>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</si>
  <si>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dle VK: č. 1.4; tabulka č. 0; (u zídky U3 a nátokového objektu); mezideponie žst. Děčín Východ</t>
  </si>
  <si>
    <t>položka zahrnuje:      
- demontáž a odstranění zařízení      
- jeho odvoz na předepsané místo</t>
  </si>
  <si>
    <t>dle VK: č. 12.4; tabulka č. 0, trať</t>
  </si>
  <si>
    <t>19.19</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</si>
  <si>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</si>
  <si>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965124</t>
  </si>
  <si>
    <t>DEMONTÁŽ KOLEJE NA DŘEVĚNÝCH PRAŽCÍCH ROZEBRÁNÍM DO SOUČÁSTÍ</t>
  </si>
  <si>
    <t>dle VK: č.12.1 ; tabulka č. 0</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</si>
  <si>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</si>
  <si>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965224</t>
  </si>
  <si>
    <t>DEMONTÁŽ VÝHYBKOVÉ KONSTRUKCE NA DŘEVĚNÝCH PRAŽCÍCH ROZEBRÁNÍM DO SOUČÁSTÍ</t>
  </si>
  <si>
    <t>dle VK: č.12.3 ; tabulka č. 0</t>
  </si>
  <si>
    <t>3.6</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</si>
  <si>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rozvinutá délka výhybkové konstrukce ve všech větvcích dle ČSN 73 6360, tj. v ose koleje.</t>
  </si>
  <si>
    <t>965234</t>
  </si>
  <si>
    <t>DEMONTÁŽ VÝHYBKOVÉ KONSTRUKCE NA OCELOVÝCH PRAŽCÍCH ROZEBRÁNÍM DO SOUČÁSTÍ</t>
  </si>
  <si>
    <t>dle VK: č.12.2 ; tabulka č. 0</t>
  </si>
  <si>
    <t>96611A</t>
  </si>
  <si>
    <t>BOURÁNÍ KONSTRUKCÍ Z BETONOVÝCH DÍLCŮ - BEZ DOPRAVY</t>
  </si>
  <si>
    <t>dle VK: č.1.3 ; tabulka č. 0; stáv. prefa prvrk U3 - opětovné osazení</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</si>
  <si>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</si>
  <si>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96613A</t>
  </si>
  <si>
    <t>BOURÁNÍ KONSTRUKCÍ Z KAMENE NA MC - BEZ DOPRAVY</t>
  </si>
  <si>
    <t>dle VK: č.1.5 ; tabulka č. 0; ruční demontáž stávající kamenné nábřežní zdi</t>
  </si>
  <si>
    <t>1.76</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</si>
  <si>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</si>
  <si>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</si>
  <si>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</si>
  <si>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dle VK: č.1.2 ; tabulka č. 0, stávající nátoková šachta</t>
  </si>
  <si>
    <t>1.6</t>
  </si>
  <si>
    <t>dle VK: č.1.1 ; tabulka č. 0</t>
  </si>
  <si>
    <t>24.26</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</si>
  <si>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</si>
  <si>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R74A450</t>
  </si>
  <si>
    <t>ÚPRAVA KABELŮ - PŘÍPADNÉ PŘELOŽKY KABELŮ</t>
  </si>
  <si>
    <t>dle VK: č.20.1 ; tabulka č. 0</t>
  </si>
  <si>
    <t>1. Položka obsahuje: montáž a materiál     
 – ruční výkop v průměrné hloubce 80 cm a šířce 50 cm délky 30m    
 – pažení nebo zajištění výkopu v nezbytném rozsahu    
 – případné čerpání vody    
 – úpravu kabelové trasy včetně ověření polohy (přeložení, posunutí)    
 – opětovný zásyp, úpravu terénu</t>
  </si>
  <si>
    <t>dle VK: (2.1 + 2.2 + 2.3) * 1.9</t>
  </si>
  <si>
    <t>(1.89 + 81.59 + 38.25) *1.9 = 234.004</t>
  </si>
  <si>
    <t>dle VK: (1.1 + 1.2 ) * 2.5</t>
  </si>
  <si>
    <t>7.37t + ( 1.6 ) * 2.5 = 11.37</t>
  </si>
  <si>
    <t>dle VK: 12.4</t>
  </si>
  <si>
    <t>19.19 * 1.8 = 34.54</t>
  </si>
  <si>
    <t xml:space="preserve">  SO 91-11-03</t>
  </si>
  <si>
    <t>Děčín východ - Děčín Prostřední Žleb, žel. spodek - svodné potrubí Loubský tunel</t>
  </si>
  <si>
    <t>SO 91-11-03</t>
  </si>
  <si>
    <t>Přípravné práce (a přidružené)</t>
  </si>
  <si>
    <t>11325A</t>
  </si>
  <si>
    <t>ODSTRANĚNÍ PŘÍKOPŮ A RIGOLŮ Z MONOLIT BETONU - BEZ DOPRAVY</t>
  </si>
  <si>
    <t>dle VK: č.1.1 + 1.2.2 + 1.3.2 +  1.3.3 ; tabulka č. 0; (žlaby v tunelu + dna příkopů + překrytí příkopů) - recyklační stř. Dobkovice</t>
  </si>
  <si>
    <t>43.86 + 1.64 + 2.52 + 5.04 = 53.06</t>
  </si>
  <si>
    <t>Položka zahrnuje odstranění betonové konstrukce,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 Nezpevněné podkladní konstrukce je třeba vykázat v pol.11332.</t>
  </si>
  <si>
    <t>11329A</t>
  </si>
  <si>
    <t>ODSTRANĚNÍ ZPEVNĚNÝCH PLOCH, PŘÍKOPŮ A RIGOLŮ Z LOMOVÉHO KAMENE - BEZ DOPRAVY</t>
  </si>
  <si>
    <t>viz položky č.1.2.1 + 1.3.1 ; tabulka č. 0;  - recyklační stř. Dobkovice</t>
  </si>
  <si>
    <t>20.5 + 22.05 = 42.55</t>
  </si>
  <si>
    <t>Položka zahrnuje i odstranění podkladu,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</si>
  <si>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0.79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</si>
  <si>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</si>
  <si>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12931</t>
  </si>
  <si>
    <t>ČIŠTĚNÍ PŘÍKOPŮ OD NÁNOSU DO 0,25M3/M</t>
  </si>
  <si>
    <t>dle VK: č. 15.4; tabulka č. 0; km 2 x 0,069 - 0,5; km 0,629 - 0,714; poplatek za skladku je zahrnut di jednotkové ceny</t>
  </si>
  <si>
    <t>947</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</si>
  <si>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</si>
  <si>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dle VK: č. 2.3; tabulka č. 0; šachty; vpusti;výustní objekty</t>
  </si>
  <si>
    <t>60.46</t>
  </si>
  <si>
    <t>dle VK: č. 2.2; tabulka č. 0; potrubí, UCH 1 žlaby</t>
  </si>
  <si>
    <t>676.17</t>
  </si>
  <si>
    <t>236.17</t>
  </si>
  <si>
    <t>21461B</t>
  </si>
  <si>
    <t>SEPARAČNÍ GEOTEXTILIE DO 200G/M2</t>
  </si>
  <si>
    <t>dle VK č.15.9; tabulka č. 0; pro UCH 1 + železniční spodek; max. 200 g/m2; 4/4 kN/m</t>
  </si>
  <si>
    <t>504.28</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</si>
  <si>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</si>
  <si>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281451</t>
  </si>
  <si>
    <t>INJEKTOVÁNÍ NÍZKOTLAKÉ Z CEMENTOVÉ MALTY NA POVRCHU</t>
  </si>
  <si>
    <t>dle VK: 20.1; tabulka č. 0; vyplnění vrtů po stavebně-technickém průzkumu DN 76 -20l na vrt</t>
  </si>
  <si>
    <t>0.04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</si>
  <si>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</si>
  <si>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285392</t>
  </si>
  <si>
    <t>DODATEČNÉ KOTVENÍ VLEPENÍM BETONÁŘSKÉ VÝZTUŽE D DO 16MM DO VRTŮ</t>
  </si>
  <si>
    <t>dle VK č.9.3; tabulka č. 0; trny, průměr 12, žebírková výztuž - po 150 mm; dl. 400 mm (200 mm do konstrukce)</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</si>
  <si>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</si>
  <si>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2863R1</t>
  </si>
  <si>
    <t>Chemická nerez. Kotva M12, dl. 150 mm</t>
  </si>
  <si>
    <t>dle VK č.14.10; tabulka č. 0;</t>
  </si>
  <si>
    <t>1452</t>
  </si>
  <si>
    <t>Zahrnuje kompletní dodávku kotvy  nerezové délky do 0,32 m včetně příslušenství (podložky, matice, vrtací korunky a pod.), podle požadavků a popisu uvedených v dokumentci pro zadání stavby;      
- součástí je kompletní osazení kotvy,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</si>
  <si>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R261312</t>
  </si>
  <si>
    <t>VRTY PRO KOTVENÍ A INJEKTÁŽ TŘ III NA POVRCHU D DO 16MM</t>
  </si>
  <si>
    <t>dle VK č.9.4; tabulka č. 0</t>
  </si>
  <si>
    <t>položka zahrnuje:      
přemístění, montáž a demontáž vrtných souprav      
svislou dopravu zeminy z vrtu      
vodorovnou dopravu zeminy bez uložení na skládku      
případně nutné pažení dočasné (včetně odpažení) i trvalé</t>
  </si>
  <si>
    <t>dle VK č. 4.3; tabulka č. 0; obetonování potrubí + patky plotu + mat. na V1 + V2; beton C 30/37 - XC4, XF3</t>
  </si>
  <si>
    <t>18.36 + 1.5 + 1.4 = 21.26</t>
  </si>
  <si>
    <t>viz položky č.9.2; tabulka č. 0; spony</t>
  </si>
  <si>
    <t>311365</t>
  </si>
  <si>
    <t>VÝZTUŽ ZDÍ A STĚN PODP A VOL Z OCELI 10505, B500B</t>
  </si>
  <si>
    <t>viz položky č.9.3; tabulka č. 0;, trny průměr 12, dl. 400 mm</t>
  </si>
  <si>
    <t>0.018</t>
  </si>
  <si>
    <t>del VK: č. 9.1, tabulka č. 0; pro drenážní výust + žlb. zeď</t>
  </si>
  <si>
    <t>0.276</t>
  </si>
  <si>
    <t>327325</t>
  </si>
  <si>
    <t>ZDI OPĚRNÉ, ZÁRUBNÍ, NÁBŘEŽNÍ ZE ŽELEZOVÉHO BETONU DO C30/37</t>
  </si>
  <si>
    <t>dle VK: č. 19.1, tabulka č. 0; náhrada za stávající kemenou zeď podél vlečkové koleje; Beton C 30/37 - XC4, XF3</t>
  </si>
  <si>
    <t>2.85</t>
  </si>
  <si>
    <t>33817C</t>
  </si>
  <si>
    <t>SLOUPKY PLOTOVÉ Z DÍLCŮ KOVOVÝCH DO BETONOVÝCH PATEK</t>
  </si>
  <si>
    <t>dle VK: č. 17.2, tabulka č. 0; shodný DN jako stáv. plot DN 160</t>
  </si>
  <si>
    <t>- dodání a osazení předepsaného sloupku včetně PKO      
- případnou betonovou patku z předepsané třídy betonu      
- nutné zemní práce</t>
  </si>
  <si>
    <t>33817D</t>
  </si>
  <si>
    <t>VZPĚRY PLOTOVÉ Z DÍLCŮ KOVOVÝCH DO BETONOVÝCH PATEK</t>
  </si>
  <si>
    <t>viz položky č. 17.3, tabulka č. 0</t>
  </si>
  <si>
    <t>- dodání a osazení předepsané vzpěry včetně PKO    
- případnou betonovou patku z předepsané třídy betonu    
- nutné zemní práce</t>
  </si>
  <si>
    <t>dle VK: č. 18.1, tabulka č. 0; cementová malta</t>
  </si>
  <si>
    <t>0.4</t>
  </si>
  <si>
    <t>dle VK: č. 7.3; tabulka č. 0; pro dlažbu z lomového kamene u výustí, Beton  C25/30 - XC2, XF3</t>
  </si>
  <si>
    <t>0.23</t>
  </si>
  <si>
    <t>451315</t>
  </si>
  <si>
    <t>PODKLADNÍ A VÝPLŇOVÉ VRSTVY Z PROSTÉHO BETONU C30/37</t>
  </si>
  <si>
    <t>dle VK: č. 3.3; tabulka č. 0; Beton C 30/37 - XC4, XF3; obsyp plastové šachty DN 400/465; Beton C 30/37 - XC4, XF3</t>
  </si>
  <si>
    <t>1.29</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</si>
  <si>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</si>
  <si>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7.2; tabulka č. 0; Beton C 20/25 - XC1; vpusti, šachty, vyústní objekty, odvodňovací žlábky v tunelu; zásyp pod žlb. zdí; Beton C 20/25 - XC2, XF3</t>
  </si>
  <si>
    <t>20.84</t>
  </si>
  <si>
    <t>dle VK: č. 3.4 + 7.1 = 68.69 + 26.69 = 95.38; tabulka č. 0; vpusti, šachty, vyústní objekty, UCH 1, plastová šachty DN 400/465; Beton C 20/25 - XC2, XF3</t>
  </si>
  <si>
    <t>26.69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</si>
  <si>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</si>
  <si>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3.1 + 3.2 + 8.1; tabulka č. 0; málopropustný, nenamrzavý materiál, fr. 0-32 A</t>
  </si>
  <si>
    <t>275.51 + 14.90 +15.40  = 305.81</t>
  </si>
  <si>
    <t>dle VK: č. 3.5; tabulka č. 0; propustný, nenamrzavý materiál</t>
  </si>
  <si>
    <t>88.63</t>
  </si>
  <si>
    <t>R4642A1</t>
  </si>
  <si>
    <t>dle VK: č. 18.3; tabulka č. 0; Drátokamenná matrace 340/1000 x 1800 x 3000 - pod nábřežní zeď</t>
  </si>
  <si>
    <t>dle VK: č.12.12; tabulka č. 0</t>
  </si>
  <si>
    <t>5.84</t>
  </si>
  <si>
    <t>dle VK: č.12.11 ; tabulka č. 0</t>
  </si>
  <si>
    <t>110.79</t>
  </si>
  <si>
    <t>dle VK: č.12.5 + 12.6 ; tabulka č. 0</t>
  </si>
  <si>
    <t>1.8 + 3.6 = 5.4</t>
  </si>
  <si>
    <t>dle VK: č.12.7 ; tabulka č. 0; montáž výhybky na dře. pražcích</t>
  </si>
  <si>
    <t>dle VK: č.12.8 ; tabulka č. 0</t>
  </si>
  <si>
    <t>345</t>
  </si>
  <si>
    <t>dle VK: č.12.9 ; tabulka č. 0</t>
  </si>
  <si>
    <t>viz položky č.12.10 ; tabulka č. 0</t>
  </si>
  <si>
    <t>dle VK: č. 15.8 + 18.2; tabulka č. 0; stěny příkopů + nábřežní zeď pod vpustí cementová malta</t>
  </si>
  <si>
    <t>76.79 + 12.9 = 89.69</t>
  </si>
  <si>
    <t>628451</t>
  </si>
  <si>
    <t>SPÁROVÁNÍ STÁVAJÍCÍCH PŘÍKOPOVÝCH TVÁRNIC CEMENTOVOU MALTOU</t>
  </si>
  <si>
    <t>dle VK: č. 15.7; tabulka č. 0;</t>
  </si>
  <si>
    <t>64.6</t>
  </si>
  <si>
    <t>711311</t>
  </si>
  <si>
    <t>IZOLACE PODZEMNÍCH OBJEKTŮ PROTI ZEMNÍ VLHKOSTI ASFALTOVÝMI NÁTĚRY</t>
  </si>
  <si>
    <t>dle VK: č.16.1 ; tabulka č. 0; pro šachtu DN 800</t>
  </si>
  <si>
    <t>5.28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</si>
  <si>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</si>
  <si>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767911</t>
  </si>
  <si>
    <t>OPLOCENÍ Z DRÁTĚNÉHO PLETIVA POZINKOVANÉHO STANDARDNÍHO</t>
  </si>
  <si>
    <t>viz položky č.17.4; tabulka č. 0;, shodný typ jako stávající stav</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</si>
  <si>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</si>
  <si>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</si>
  <si>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</si>
  <si>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99.62</t>
  </si>
  <si>
    <t>dle VK: č. 4.2; tabulka č. 0; žebrované SN 16</t>
  </si>
  <si>
    <t>37.95</t>
  </si>
  <si>
    <t>dle VK: č. 4.3; tabulka č. 0; kompozitní materiál</t>
  </si>
  <si>
    <t>894446</t>
  </si>
  <si>
    <t>dle VK: č. 10.4; tabulka č. 0; žlb. prefabrikát - Š13 (čedičový obklad dna a stěn)</t>
  </si>
  <si>
    <t>894857</t>
  </si>
  <si>
    <t>ŠACHTY KANALIZAČNÍ PLASTOVÉ D 500MM</t>
  </si>
  <si>
    <t>dle VK: č. 5.1; tabulka č. 0; dva vstupy DN 300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</si>
  <si>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</si>
  <si>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dle VK: č. 10.6; tabulka č. 0</t>
  </si>
  <si>
    <t>899652</t>
  </si>
  <si>
    <t>ZKOUŠKA VODOTĚSNOSTI POTRUBÍ DN DO 300MM</t>
  </si>
  <si>
    <t>dle VK: č. 4.5; tabulka č. 0</t>
  </si>
  <si>
    <t>dle VK: č. 11.1 + 15.5; tabulka č. 0</t>
  </si>
  <si>
    <t>0.31 + 12.8 = 13.11</t>
  </si>
  <si>
    <t>935833</t>
  </si>
  <si>
    <t>PŘEDLÁŽDĚNÍ ŽLABŮ A RIGOLŮ DLÁŽDĚNÝCH Z LOMOVÉHO KAMENE</t>
  </si>
  <si>
    <t>dle VK: č. 15.6; tabulka č. 0</t>
  </si>
  <si>
    <t>6.8</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</si>
  <si>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</si>
  <si>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935906</t>
  </si>
  <si>
    <t>ŽLABY A RIGOLY Z PŘÍKOPOVÝCH ŽLABŮ (VČETNĚ POKLOPŮ A MŘÍŽÍ) UCH 1</t>
  </si>
  <si>
    <t>dle VK: č. 15.3, tabulka č. 0; plné překrytí</t>
  </si>
  <si>
    <t>121.87</t>
  </si>
  <si>
    <t>1. Položka obsahuje:      
 – veškeré práce a materiál obsažený v názvu položky      
2. Položka neobsahuje:      
 X      
3. Způsob měření:      
Měří se metr délkový.</t>
  </si>
  <si>
    <t>936502</t>
  </si>
  <si>
    <t>DROBNÉ DOPLŇK KONSTR KOVOVÉ POZINK</t>
  </si>
  <si>
    <t>dle VK: č. 14.9; tabulka č. 0; materiál pro překrytí stávajících příkopů pomocí kompozit. Mříží</t>
  </si>
  <si>
    <t>1290</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</si>
  <si>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</si>
  <si>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R894145</t>
  </si>
  <si>
    <t>dle VK: č. 6.1; tabulka č. 0; žlb. pefa skruže DN 800 (čedičový obklad dna)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</si>
  <si>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</si>
  <si>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R894445</t>
  </si>
  <si>
    <t>ŠACHTY KANAL ZE ŽELEZOBET VČET VÝZT NA POTRUBÍ DN DO 300MM</t>
  </si>
  <si>
    <t>dle VK: č. 10.2; 10.3; tabulka č. 0; žlb. prefabrikáty - V3, V4 (čedičový obklad dna a stěn)</t>
  </si>
  <si>
    <t>1+1=2</t>
  </si>
  <si>
    <t>R899123</t>
  </si>
  <si>
    <t>viz položky č. 14.1 - 14.8; tabulka č. 0; mříže - poklopy třída dopravního zatÍžení min. A15 (V1 - V4 + mříže pro překrytí stávajícíh příkopů)      
V1 - otvory 42 x 42 x 50 / 920 x 1100 - protiskluzová úprava - 1ks      
V2 - otvory 42 x 42 x 50 / 890 x 1100 - protiskluzová úprava - 1ks      
V3 - otvory 42 x 42 x 50 / 700 x 900 - protiskluzová úprava - 1ks (součástí dodávky šachty)      
V4 - otvory 42 x 42 x 50 / 1300 x 1100 - protiskluzová úprava - 1ks (součástí dodávky šachty)      
Š13 - otvory 42 x 42 x 50 / 1200 x 1100 - protiskluzová úprava - 1ks (součástí dodávky šachty)      
Čela u V1; V2 - otvory 50 x 50 x 50 / 600 x 500 - 2ks      
V4 -  otvory 50 x 50 x 50 / 500 x 400 -1ks      
Překrytí stávajícíh příkopů podél zdí - otvory 30 x 30 x 50 / 500 x 1000 - protiskluzová úprava - 500ks !!! S ohledem na stávající rozměry příkopů bude rozměr jednotlivých ks mříží určován přímo na stavbě. Přichycení mríží ke konstrukcím pomocí nererového materiálu.</t>
  </si>
  <si>
    <t>1+1+2+360 = 364</t>
  </si>
  <si>
    <t>R93555</t>
  </si>
  <si>
    <t>ŽLABY Z DÍLCŮ Z BETONU SVĚTLÉ ŠÍŘKY DO 300MM VČET MŘÍŽÍ</t>
  </si>
  <si>
    <t>viz položky č. 15.1 + 15.2; tabulka č. 0; plné překrytí pomocí kompozitního materiálu v délce 250 m; kompozitní mříž s otvory v délce 8 0m</t>
  </si>
  <si>
    <t>250 + 8 = 258</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</si>
  <si>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</si>
  <si>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9181B5</t>
  </si>
  <si>
    <t>ČELA PROPUSTU Z TRUB DN DO 400MM Z BETONU DO C 30/37</t>
  </si>
  <si>
    <t>dle VK: č. 10.5, tabulka č. 0      
čela v km 0,497 - 2ks      
čelo v km 0,630 - 1ks</t>
  </si>
  <si>
    <t>2 + 1 = 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</si>
  <si>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</si>
  <si>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91916</t>
  </si>
  <si>
    <t>ŘEZÁNÍ KAMENNÝCH KONSTRUKCÍ</t>
  </si>
  <si>
    <t>dle VK: č. 1.7; tabulka č. 0;, stávající kamenná ze´d u koleje</t>
  </si>
  <si>
    <t>3.82</t>
  </si>
  <si>
    <t>položka zahrnuje řezání kamenných konstrukcí bez ohledu na tloušťku, včetně spotřeby vody</t>
  </si>
  <si>
    <t>dle VK: č. 12.4; tabulka č. 0, trať + tunel + UCH1 + V3 - Š12</t>
  </si>
  <si>
    <t>76.41</t>
  </si>
  <si>
    <t>965114</t>
  </si>
  <si>
    <t>DEMONTÁŽ KOLEJE NA BETONOVÝCH PRAŽCÍCH ROZEBRÁNÍM DO SOUČÁSTÍ</t>
  </si>
  <si>
    <t>dle VK: č.1.8 ; tabulka č. 0</t>
  </si>
  <si>
    <t>1.5</t>
  </si>
  <si>
    <t>dle VK: č.1.4 ; tabulka č. 0; ruční demontáž stávající kamenné nábřežní zdi (lomový kámen bude opětovně použit)</t>
  </si>
  <si>
    <t>966842</t>
  </si>
  <si>
    <t>ODSTRANĚNÍ OPLOCENÍ Z DRÁT PLETIVA</t>
  </si>
  <si>
    <t>dle VK: č.17.1 ; tabulka č. 0; možnost dalšího využití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</si>
  <si>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</si>
  <si>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dle VK: č.20.2 ; tabulka č. 0</t>
  </si>
  <si>
    <t>(0.79 + 676.17 + 60.46) *1.9 = 737.42 * 1.9 = 1401.010</t>
  </si>
  <si>
    <t>dle VK: (1.1 + 1.2.2 + 1.3.2 + 1.3.3 + 1.8) * 2.5</t>
  </si>
  <si>
    <t>(43.86 + 1.64 + 2.52 + 5.04 + 1.5) * 2.5 = 54.56 * 2.5 = 136.40</t>
  </si>
  <si>
    <t>R015330</t>
  </si>
  <si>
    <t>923</t>
  </si>
  <si>
    <t>POPLATKY ZA LIKVIDACI ODPADŮ NEKONTAMINOVANÝCH - 17 05 04 KAMENNÁ SUŤ VČ. DOPRAVY</t>
  </si>
  <si>
    <t>dle VK: 1.2.1 + 1.3.1 + 1.7.1</t>
  </si>
  <si>
    <t>(20.50 + 22.05 +2.87) * 1.8 = 45.42 * 1.8 = 81.76</t>
  </si>
  <si>
    <t>76.41 * 1.8 = 137.54</t>
  </si>
  <si>
    <t>E.1.10</t>
  </si>
  <si>
    <t>Protihlukové objekty</t>
  </si>
  <si>
    <t xml:space="preserve">  SO 91-27-01</t>
  </si>
  <si>
    <t>Protihluková stěna vlevo km 457,724 - 458,044</t>
  </si>
  <si>
    <t>SO 91-27-01</t>
  </si>
  <si>
    <t>Výkop rýh pod soklovým panelem PHS</t>
  </si>
  <si>
    <t>viz kubaturní tabulka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</si>
  <si>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</si>
  <si>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171103</t>
  </si>
  <si>
    <t>ULOŽENÍ SYPANINY DO NÁSYPŮ SE ZHUTNĚNÍM DO 100% PS</t>
  </si>
  <si>
    <t>Zpětný zásyp vytěženým materiálem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</si>
  <si>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</si>
  <si>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soklu PHS - drenážní vrstva štěrkodrti tl. min 200 mm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</si>
  <si>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</si>
  <si>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</si>
  <si>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</si>
  <si>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Úprava nezpevněných ploch za PHS</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</si>
  <si>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</si>
  <si>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</si>
  <si>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</si>
  <si>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</si>
  <si>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ZÁKLADY</t>
  </si>
  <si>
    <t>224324</t>
  </si>
  <si>
    <t>PILOTY ZE ŽELEZOBETONU C25/30</t>
  </si>
  <si>
    <t>Dřík pilot</t>
  </si>
  <si>
    <t>viz výkres 06, 07</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</si>
  <si>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</si>
  <si>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</si>
  <si>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</si>
  <si>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Hlavy pilot</t>
  </si>
  <si>
    <t>Viz výkres 06, 07</t>
  </si>
  <si>
    <t>224365</t>
  </si>
  <si>
    <t>VÝZTUŽ PILOT Z OCELI 10505, B500B</t>
  </si>
  <si>
    <t>Výztuž pilot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</si>
  <si>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</si>
  <si>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</si>
  <si>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</si>
  <si>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Vrty pro hlavy pilot</t>
  </si>
  <si>
    <t>0,7*87 (viz výkres 06, 07)</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</si>
  <si>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</si>
  <si>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264239</t>
  </si>
  <si>
    <t>VRTY PRO PILOTY TŘ II D DO 700MM</t>
  </si>
  <si>
    <t>Vrty pro dřík piloty</t>
  </si>
  <si>
    <t>3,8*87 (viz výkres 06, 07)</t>
  </si>
  <si>
    <t>SVISLÉ KONSTRUKCE</t>
  </si>
  <si>
    <t>33712</t>
  </si>
  <si>
    <t>SLOUPKY PROTIHLUKOVÝCH STĚN ZE ŽELEZOBETONOVÝCH DÍLCŮ</t>
  </si>
  <si>
    <t>Prefa sloupky S1-S14</t>
  </si>
  <si>
    <t>0,25*0,35*(4,4*13+4,4*8+4,3*3+4,3*3+3,8*1+3,8*3+3,9*25+3,9*9+2,3*6+4*4+4*5+3,5*4+3,9*2+3,7*1)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</si>
  <si>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</si>
  <si>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347125</t>
  </si>
  <si>
    <t>STĚNY PROTIHLUKOVÉ Z DÍLCŮ ŽELEZOBETON DO C30/37</t>
  </si>
  <si>
    <t>Soklové panely PS1, PS4, PS5, PS6, PS13, PS14, PS15, stěnové panely P1-P24 (viz příloha 4.4)</t>
  </si>
  <si>
    <t>0,5*3,95*22+(0,5+0,6)/2*3,95*7+0,5*2,95*5+(0,5+0,7)/2*4,95*1+0,7*4,95*1+0,7*3,95*4+0,7*2,95*1+3*3,95*10+3*2,95*5+1,3*3,95*5+2*3,95*7+1,2*3,95*5+2,9*3,95*3+2,2*3,95*1+2,6*3,95*3+2,7*3,95*5+2,8*3,95*13+0,8*3,95*1+2,8*2,95*3+0,9*3,95*1+1,7*3,95*4+2,1*3,95*2+2,3*3,95*4+2,3*4,95*6+2,5*3,95*2+2,6*2,95*1+1,0*3,95*2+1,7*2,6*1+2,9*2,95*1+2,7*4,95*1+1,0*4,95*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</si>
  <si>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</si>
  <si>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347325</t>
  </si>
  <si>
    <t>STĚNY PROTIHLUKOVÉ ZE ŽELEZOBET DO C30/37</t>
  </si>
  <si>
    <t>Atypické soklové panely pro jednostranníé zatížení PS2*, PS3*, PS7*, PS8*, PS9*, PS10*, PS11*, PS12*</t>
  </si>
  <si>
    <t>0,8*3,95*13+0,8*2,95*5+1,0*3,95*11+1,2*3,95*4+1,0*4,95*3+1,2*2,6*1+(0,8+1,0)/2*3,95*1+(1,0+1,2)/2*3,95*1 
viz příloha 4.4</t>
  </si>
  <si>
    <t>Položka zahnuje: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</si>
  <si>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R347125</t>
  </si>
  <si>
    <t>STĚNY PROTIHLUKOVÉ Z DÍLCŮ ŽELEZOBETON DO C30/37 s prostupem pro IZS a signálním značením</t>
  </si>
  <si>
    <t>Stěnové panely s prostupem pro IZS P100, P101, P102 (viz příloha 4.4)</t>
  </si>
  <si>
    <t>2,4*3,95*3+2,3*3,95*1+2,5*3,95*1</t>
  </si>
  <si>
    <t>Položka zahnuje: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</si>
  <si>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700</t>
  </si>
  <si>
    <t>PŘIDRUŽENÁ STAVEBNÍ VÝROBA</t>
  </si>
  <si>
    <t>711111</t>
  </si>
  <si>
    <t>IZOLACE BĚŽNÝCH KONSTRUKCÍ PROTI ZEMNÍ VLHKOSTI ASFALTOVÝMI NÁTĚRY</t>
  </si>
  <si>
    <t>Soklové panely pod úrovni terénu a 100 mm nad upravený terén, 1 x ošetření asf. Penetračním lakem + 2 x asfaltový hydroizolační nátěr (viz TZ)</t>
  </si>
  <si>
    <t>3*364,19 viz kubaturní tabulka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</si>
  <si>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</si>
  <si>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914C21</t>
  </si>
  <si>
    <t>OZNAČ ÚNIKŮ V PHS OCEL S FÓLIÍ TŘ.1 DODÁVKA A MONTÁŽ</t>
  </si>
  <si>
    <t>Značení směru úniku (viz TZ a přílohy 4.1, 4.2, 4.3)</t>
  </si>
  <si>
    <t>položka zahrnuje:  
- dodávku a montáž značek v požadovaném provedení</t>
  </si>
  <si>
    <t>Přebytečná zemina z rýh a vrtů</t>
  </si>
  <si>
    <t>(58,1*0,75^2*3,14/4+42,11)*1,9</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</si>
  <si>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</si>
  <si>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Přebytečná zemina z vrtů</t>
  </si>
  <si>
    <t>315,4*0,63^2*3,14/4*1,9</t>
  </si>
  <si>
    <t xml:space="preserve">  SO 91-27-02</t>
  </si>
  <si>
    <t>Protihluková stěna vpravo km 457,724 - 458,041</t>
  </si>
  <si>
    <t>SO 91-27-02</t>
  </si>
  <si>
    <t>0,7*77 (viz výkres 06, 07)</t>
  </si>
  <si>
    <t>3,8*77 (viz výkres 06, 07)</t>
  </si>
  <si>
    <t>Prefa sloupky S1-S10</t>
  </si>
  <si>
    <t>0,25*,35*(3,0*7+3,3*2+3,7*52+3,4*1+3,1*1+2,7*1+3,9*10+3,7*1) viz příloha 4.4</t>
  </si>
  <si>
    <t>Soklové panely PS1-PS4, stěnové panely P1-P10 (viz příloha 4.4)</t>
  </si>
  <si>
    <t>0,5*3,95*57+(0,5+0,8)/2*3,95*4+(0,5+0,9)/2*3,95*3+(0,5+0,7)/2*3,95*4+0,5*2,95*1+1,9*3,95*6+2,2*3,95*2+2,6*3,95*51+0,7*3,95*2+2,3*3,95*1+2*3,95*1+1,6*3,95*3+0,9*3,95*2+2,8*3,95*4+2,6*2,95*1</t>
  </si>
  <si>
    <t>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</si>
  <si>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Stěnové panely s prostupem pro IZS P100 (viz příloha 4.4)</t>
  </si>
  <si>
    <t>2,4*3,95*5</t>
  </si>
  <si>
    <t>3*0,72*3,95*(57+4+3+4)+3*0,72*2,95*1</t>
  </si>
  <si>
    <t>(53,9*0,75^2*3,14/4+56,9)*1,9</t>
  </si>
  <si>
    <t>292,6*0,63^2*3,14/4*1,9</t>
  </si>
  <si>
    <t>E.1.3</t>
  </si>
  <si>
    <t>Železniční přejezdy</t>
  </si>
  <si>
    <t xml:space="preserve">  SO 91-13-01</t>
  </si>
  <si>
    <t>Železniční přejezd v km 457,841</t>
  </si>
  <si>
    <t>SO 91-13-01</t>
  </si>
  <si>
    <t>11332A</t>
  </si>
  <si>
    <t>ODSTRANĚNÍ PODKLADŮ ZPEVNĚNÝCH PLOCH Z KAMENIVA NESTMELENÉHO - BEZ DOPRAVY</t>
  </si>
  <si>
    <t>štěrkodrť v akt. zóně  
(53,3+75,5)*0,15=19,320 [A]  
štěrkodrť v komunikaci  
(88,1+61,9)*0,15=22,500 [B]  
štěrkodrť v chodníku  
(2,8+11,1)*0,15=2,085 [C]  
Celkem: A+B+C=43,905 [D]</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</si>
  <si>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</si>
  <si>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11343A</t>
  </si>
  <si>
    <t>ODSTRAN KRYTU ZPEVNĚNÝCH PLOCH S ASFALT POJIVEM VČET PODKLADU - BEZ DOPRAVY</t>
  </si>
  <si>
    <t>Odstranění komunikace:  
Předpoklad  
ACO 11, tl.40mm  
(61,9+88,1)*0,04=6,000 [A]  
ACL 16+, tl.60mm  
(61,9+88,1)*0,06=9,000 [B]  
ACP 16+, tl.50mm  
(61,9+88,1)*0,05=7,500 [C]  
Odstranění chodníku:  
Předpoklad  
ACO 8CH, tl.40mm  
11,1*0,04=0,444 [D]  
R-mat, tl.60mm  
11,1*0,06=0,666 [E]  
Celkem: A+B+C+D+E=23,610 [F]</t>
  </si>
  <si>
    <t>11345A</t>
  </si>
  <si>
    <t>ODSTRAN KRYTU ZPEVNĚNÝCH PLOCH Z BETONU VČET PODKLADU - BEZ DOPRAVY</t>
  </si>
  <si>
    <t>Chodník zámková dlažba  
2,8*0,06=0,168 [A]  
beton. přejezdový panel  
3*1,4*0,15=0,630 [B]  
Celkem: A+B=0,798 [C]</t>
  </si>
  <si>
    <t>11352A</t>
  </si>
  <si>
    <t>ODSTRANĚNÍ CHODNÍKOVÝCH A SILNIČNÍCH OBRUBNÍKŮ BETONOVÝCH - BEZ DOPRAVY</t>
  </si>
  <si>
    <t>5,7+2+4+1,5=13,200 [A]</t>
  </si>
  <si>
    <t>Odstranění zeminy pro doplněný chodník  
(11,2+10,6)*0,24=5,232 [A]  
Odstranění zeminy v akt. zóně komunikace  
(75+52)*0,5=63,500 [B]  
Odstranění zeminy v akt. zóně chodníku  
(2,8+11,1)*0,3=4,170 [C]  
Celkem: A+B+C=72,902 [D]</t>
  </si>
  <si>
    <t>17180</t>
  </si>
  <si>
    <t>ULOŽENÍ SYPANINY DO NÁSYPŮ Z NAKUPOVANÝCH MATERIÁLŮ</t>
  </si>
  <si>
    <t>Náhrada podložní zeminy (aktivní zóna) nenamrzavým a únosným materiálem</t>
  </si>
  <si>
    <t>47*0,15=7,050 [A]  
zemina do akt. zóny  
(75+52)*0,5=63,500 [B]  
zemina do akt. zóny chodníku  
(2,8+11,1)*0,3=4,170 [C]  
Celkem: A+B+C=74,720 [D]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</si>
  <si>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</si>
  <si>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</si>
  <si>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</si>
  <si>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9+6,9=15,900 [A]</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</si>
  <si>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</si>
  <si>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</si>
  <si>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</si>
  <si>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</si>
  <si>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272315</t>
  </si>
  <si>
    <t>ZÁKLADY Z PROSTÉHO BETONU DO C30/37</t>
  </si>
  <si>
    <t>- bet. lože C 30/37 XF3 tl. min. 100 mm pro odvodňovací žlab</t>
  </si>
  <si>
    <t>(6,52+1,8)*0,19=1,581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</si>
  <si>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</si>
  <si>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</si>
  <si>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56313</t>
  </si>
  <si>
    <t>VOZOVKOVÉ VRSTVY Z MECHANICKY ZPEVNĚNÉHO KAMENIVA TL. DO 150MM</t>
  </si>
  <si>
    <t>60+9,5+49,7=119,200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</si>
  <si>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</si>
  <si>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</si>
  <si>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</si>
  <si>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 dodání kameniva předepsané kvality a zrnitosti   
- rozprostření a zhutnění vrstvy v předepsané tloušťce   
- zřízení vrstvy bez rozlišení šířky, pokládání vrstvy po etapách   
- nezahrnuje postřiky, nátěry</t>
  </si>
  <si>
    <t>572123</t>
  </si>
  <si>
    <t>INFILTRAČNÍ POSTŘIK Z EMULZE DO 1,0KG/M2</t>
  </si>
  <si>
    <t>- Infiltrační postřik emulzní PI-C 1,00 kg/m2</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</si>
  <si>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</si>
  <si>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</si>
  <si>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</si>
  <si>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 Spojovací postřik z modifikované kationaktivní asfaltové emulze určená pro spojovací postřiky v množství zbytkového asfaltu 0,4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</si>
  <si>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</si>
  <si>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</si>
  <si>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</si>
  <si>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</si>
  <si>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</si>
  <si>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</si>
  <si>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582611</t>
  </si>
  <si>
    <t>KRYTY Z BETON DLAŽDIC SE ZÁMKEM ŠEDÝCH TL 60MM DO LOŽE Z KAM</t>
  </si>
  <si>
    <t>- Chodník – oprava v případě porušení stavbou   
- Nová dlažna, betonová 200/100/60 mm   
- tl. lože 30 mm   
- POLOŽKA BUDE POUŽITA POUZE NA PŘÍMÍ PŘÍKAZ TDI A INVESTORA</t>
  </si>
  <si>
    <t>(12,5+23)-1,9-1,9=31,700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</si>
  <si>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</si>
  <si>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</si>
  <si>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</si>
  <si>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1,9+1,9=3,800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</si>
  <si>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</si>
  <si>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</si>
  <si>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</si>
  <si>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9111A1</t>
  </si>
  <si>
    <t>ZÁBRADLÍ SILNIČNÍ S VODOR MADLY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</si>
  <si>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</si>
  <si>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917211</t>
  </si>
  <si>
    <t>ZÁHONOVÉ OBRUBY Z BETONOVÝCH OBRUBNÍKŮ ŠÍŘ 50MM</t>
  </si>
  <si>
    <t>5,8+7,1+7,6+11,2=31,700 [A]</t>
  </si>
  <si>
    <t>Položka zahrnuje:   
dodání a pokládku betonových obrubníků o rozměrech předepsaných zadávací dokumentací   
betonové lože i boční betonovou opěrku.</t>
  </si>
  <si>
    <t>917224</t>
  </si>
  <si>
    <t>SILNIČNÍ A CHODNÍKOVÉ OBRUBY Z BETONOVÝCH OBRUBNÍKŮ ŠÍŘ 150MM</t>
  </si>
  <si>
    <t>- Nové silniční obrubníky 1000/150/250 mm</t>
  </si>
  <si>
    <t>12+7,8=19,800 [A]</t>
  </si>
  <si>
    <t>919113</t>
  </si>
  <si>
    <t>ŘEZÁNÍ ASFALTOVÉHO KRYTU VOZOVEK TL DO 150MM</t>
  </si>
  <si>
    <t>8+6,5=14,500 [A]</t>
  </si>
  <si>
    <t>položka zahrnuje řezání vozovkové vrstvy v předepsané tloušťce, včetně spotřeby vody</t>
  </si>
  <si>
    <t>921112</t>
  </si>
  <si>
    <t>ŽELEZNIČNÍ PŘEJEZD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</si>
  <si>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</si>
  <si>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93557</t>
  </si>
  <si>
    <t>ŽLABY Z DÍLCŮ Z BETONU SVĚTLÉ ŠÍŘKY DO 500MM VČET MŘÍŽÍ</t>
  </si>
  <si>
    <t>6,5+1,8=8,300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</si>
  <si>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</si>
  <si>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</si>
  <si>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</si>
  <si>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Rozebrání stávající přejezdu celopryžového</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</si>
  <si>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</si>
  <si>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96657</t>
  </si>
  <si>
    <t>ODSTRANĚNÍ ŽLABŮ Z DÍLCŮ (VČET ŠTĚRBINOVÝCH) ŠÍŘKY 500MM</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</si>
  <si>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</si>
  <si>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Pol. 12373A  
Odstranění zeminy pro doplněný chodník  
(11,2+10,6)*0,24=5,232 [A]  
Odstranění zeminy v akt. zóně komunikace  
(75+52)*0,5=63,500 [B]  
Odstranění zeminy v akt. zóně chodníku  
(2,8+11,1)*0,3=4,170 [C]  
Celkem: A+B+C=72,902 [D]  
Přepočet na tuny  
D*1,8=131,224 [E]</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</si>
  <si>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</si>
  <si>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R015130</t>
  </si>
  <si>
    <t>905</t>
  </si>
  <si>
    <t>POPLATKY ZA LIKVIDACI ODPADŮ NEKONTAMINOVANÝCH - 17 03 02 VYBOURANÝ ASFALTOVÝ BETON BEZ DEHTU VČ. DOPRAVY</t>
  </si>
  <si>
    <t>Pol.11343A  
Odstranění komunikace:  
Předpoklad  
ACO 11, tl.40mm  
(61,9+88,1)*0,04=6,000 [A]  
ACL 16+, tl.60mm  
(61,9+88,1)*0,06=9,000 [B]  
ACP 16+, tl.50mm  
(61,9+88,1)*0,05=7,500 [C]  
Odstranění chodníku:  
Předpoklad  
ACO 8CH, tl.40mm  
11,1*0,04=0,444 [D]  
R-mat, tl.60mm  
11,1*0,06=0,666 [E]  
Celkem: A+B+C+D+E=23,610 [F]  
Přepočen na tuny  
F*1,5=35,415 [G]</t>
  </si>
  <si>
    <t>pol.11345A  
2,8*0,06=0,168 [A]  
3*1,4*0,15=0,630 [B]  
pol.11352A  
13,2*0,096=1,267 [C]  
pol.96657  
předpoklad průřez žlabu 0,15m2  
7,5*0,15=1,125 [D]  
přepočet na tuny  
(A+B+C+D)*2,4=7,656 [E]</t>
  </si>
  <si>
    <t>R015320</t>
  </si>
  <si>
    <t>922</t>
  </si>
  <si>
    <t>POPLATKY ZA LIKVIDACI ODPADŮ NEKONTAMINOVANÝCH - 17 05 04 STÁVAJÍCÍ SYPANÝ MATERIÁL Z NÁSTUPIŠŤ VČ. DOPRAVY</t>
  </si>
  <si>
    <t>Pol.113327  
štěrkodrť v akt. zóně  
(53,3+75,5)*0,15=19,320 [A]  
štěrkodrť v komunikaci  
(88,1+61,9)*0,15=22,500 [B]  
štěrkodrť v chodníku  
(2,8+11,1)*0,15=2,085 [C]  
Celkem: A+B+C=43,905 [D]  
Přepočet na tuny  
D*1,8=79,029 [E]</t>
  </si>
  <si>
    <t>E.1.4</t>
  </si>
  <si>
    <t>Mosty, propustky, zdi</t>
  </si>
  <si>
    <t xml:space="preserve">  SO 91-20-01</t>
  </si>
  <si>
    <t>Železniční most přes Labe v ev. km 458,756</t>
  </si>
  <si>
    <t>SO 91-20-01</t>
  </si>
  <si>
    <t>Všeobecné konstrukce a práce</t>
  </si>
  <si>
    <t>R02851</t>
  </si>
  <si>
    <t>PRŮZKUMNÉ PRÁCE DIAGNOSTIKY KONSTRUKCÍ NA POVRCHU</t>
  </si>
  <si>
    <t>měření teploty nosné konstrukce při aktivaci BK na mostě, viz Příloha 001- TZ</t>
  </si>
  <si>
    <t>zahrnuje veškeré náklady spojené s objednatelem požadovanými pracemi</t>
  </si>
  <si>
    <t>R02910</t>
  </si>
  <si>
    <t>OSTATNÍ POŽADAVKY - ZEMĚMĚŘIČSKÁ MĚŘENÍ</t>
  </si>
  <si>
    <t>geodetické doměrky v prostoru staveniště pro zhotovitelem navržené řešení výstavby viz Příloha 001 - TZ</t>
  </si>
  <si>
    <t>1=1.000 [A]</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</si>
  <si>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</si>
  <si>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</si>
  <si>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</si>
  <si>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001 - TZ  
obsahuje počáteční a konečné zaměření a dále při každém předávání plavební dráhy v rámci stavebních postupů</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</si>
  <si>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</si>
  <si>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</si>
  <si>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</si>
  <si>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</si>
  <si>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</si>
  <si>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</si>
  <si>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</si>
  <si>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v rámci RDS - mostní závěry, ložiska, ložiskové bloky, postup montáže NOK a demontáže SOK)</t>
  </si>
  <si>
    <t>B</t>
  </si>
  <si>
    <t>Hydrotechnický výpočet vlivu výstavby na plavební podmínky viz Příloha 001 - TZ</t>
  </si>
  <si>
    <t>R02971</t>
  </si>
  <si>
    <t>OSTAT POŽADAVKY - GEOTECHNICKÝ MONITORING NA POVRCHU</t>
  </si>
  <si>
    <t>Monitoring BK  - snímače, měření 5 let</t>
  </si>
  <si>
    <t>Svahový kužel O1 viz příl. 101.1 111,1=111.100 [A] 
Svahový kužel O2 viz příl. 101.2 108,1=108.100 [B] 
Celkem: A+B=219.200 [C]</t>
  </si>
  <si>
    <t>odstranění křovin a stromů do průměru 100 mm  
doprava dřevin bez ohledu na vzdálenost  
spálení na hromadách nebo štěpkování</t>
  </si>
  <si>
    <t>11346A</t>
  </si>
  <si>
    <t>ODSTRANĚNÍ KRYTU ZPEVNĚNÝCH PLOCH ZE SILNIČ DÍLCŮ (PANELŮ) VČET PODKL - BEZ DOPRAVY</t>
  </si>
  <si>
    <t>Zpevněné plochy (pouze montážní apod.) viz příl. 601, 602 3040*0,21=638.400 [A]</t>
  </si>
  <si>
    <t>12573A</t>
  </si>
  <si>
    <t>VYKOPÁVKY ZE ZEMNÍKŮ A SKLÁDEK TŘ. I - BEZ DOPRAVY</t>
  </si>
  <si>
    <t>ornice 3040*0,2=608.000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</si>
  <si>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</si>
  <si>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12573B</t>
  </si>
  <si>
    <t>VYKOPÁVKY ZE ZEMNÍKŮ A SKLÁDEK TŘ. I - DOPRAVA</t>
  </si>
  <si>
    <t>do 12 km</t>
  </si>
  <si>
    <t>12*608=7 296.000 [A]</t>
  </si>
  <si>
    <t>Položka zahrnuje samostatnou dopravu zeminy. Množství se určí jako součin kubatutry [m3] a požadované vzdálenosti [km].</t>
  </si>
  <si>
    <t>opěra O1 I - navážka, viz příl. 101.1 364,9=364.900 [A] 
opěra O2 I - navážka, viz příl. 101.2 489,7=489.700 [B] 
výkop pro odláždění u pilíře P3 I - navážka, viz příl. 501 15,8+37,8=53.600 [C] 
Celkem: A+B+C=908.200 [D]</t>
  </si>
  <si>
    <t>13183A</t>
  </si>
  <si>
    <t>HLOUBENÍ JAM ZAPAŽ I NEPAŽ TŘ II - BEZ DOPRAVY</t>
  </si>
  <si>
    <t>opěra O1 II - kam. rovnanina (pískovec)  viz příl. 101.1 95,2=95.200 [A] 
opěra O2 II - kam. rovnanina (pískovec)  viz příl. 101.2 128,5=128.500 [B] 
Celkem: A+B=223.700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</si>
  <si>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</si>
  <si>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</si>
  <si>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</si>
  <si>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Materiály uložené na skládky</t>
  </si>
  <si>
    <t>viz položka 13173A 908,2=908.200 [A] 
viz položka 13183A 223,7=223.700 [B] 
viz položka 26134 2568,98*3,14*0,156*0,156/4=49.077 [C] 
viz položka 26144 656,69*3,14*0,156*0,156/4=12.545 [D] 
viz položka 264327 183,2*3,14*0,5*0,5/4=35.953 [E] 
Celkem: A+B+C+D+E=1 229.475 [F]</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</si>
  <si>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</si>
  <si>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Přechodová oblast O1 zemina 341,6=341.600 [A] 
Přechodová oblast O2 zemina 377,66=377.660 [B] 
Drenážní vrstva - štěrkodrť frakce 4/32 viz příl. 501 133,32=133.320 [C] 
Celkem: A+B+C=852.580 [D]</t>
  </si>
  <si>
    <t>Úprava povrchů srovnáním území 25*20+12*10+30*10+30*4+4*500=3 040.000 [A]</t>
  </si>
  <si>
    <t>položka zahrnuje srovnání výškových rozdílů terénu</t>
  </si>
  <si>
    <t>18223</t>
  </si>
  <si>
    <t>ROZPROSTŘENÍ ORNICE VE SVAHU V TL DO 0,20M</t>
  </si>
  <si>
    <t>Úprava svahů, vč. ohumusování viz příl. 004 25*20+12*10+30*10+30*4+4*500=3 040.000 [A]</t>
  </si>
  <si>
    <t>21331</t>
  </si>
  <si>
    <t>DRENÁŽNÍ VRSTVY Z BETONU MEZEROVITÉHO (DRENÁŽNÍHO)</t>
  </si>
  <si>
    <t>obetonování drenáže za opěrou</t>
  </si>
  <si>
    <t>nad drenáží za O1 a O2 viz příl. 501 4,3=4.300 [A]</t>
  </si>
  <si>
    <t>Položka zahrnuje:  
- dodávku předepsaného materiálu pro drenážní vrstvu, včetně mimostaveništní a vnitrostaveništní dopravy  
- provedení drenážní vrstvy předepsaných rozměrů a předepsaného tvaru</t>
  </si>
  <si>
    <t>22694</t>
  </si>
  <si>
    <t>ZÁPOROVÉ PAŽENÍ Z KOVU DOČASNÉ</t>
  </si>
  <si>
    <t>viz příloha 101.1  
převázky 1129/1000=1.129 [A] 
kotevní bloky 15% 169/1000=0.169 [B] 
zápory 15242/1000=15.242 [C] 
Celkem: A+B+C=16.540 [D]</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</si>
  <si>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</si>
  <si>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</si>
  <si>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</si>
  <si>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viz příloha 101.1 tabulka výdřevy O1 103,62=103.620 [A]</t>
  </si>
  <si>
    <t>položka zahrnuje osazení pažin bez ohledu na druh, jejich opotřebení a jejich odstranění</t>
  </si>
  <si>
    <t>227841</t>
  </si>
  <si>
    <t>MIKROPILOTY KOMPLET D DO 200MM NA POVRCHU</t>
  </si>
  <si>
    <t>Mikropiloty TR108/16</t>
  </si>
  <si>
    <t>viz příl. 201.1, 201.2, 201.3 515,9+490+1639,3=2 645.200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</si>
  <si>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</si>
  <si>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261312</t>
  </si>
  <si>
    <t>sanace spár kamenného zdiva opěr a pilířů</t>
  </si>
  <si>
    <t>viz příl. 201.1, 201.2, 201.3 450+273+2911,2=3 634.200 [A]</t>
  </si>
  <si>
    <t>26134</t>
  </si>
  <si>
    <t>VRTY PRO KOTVENÍ, INJEKTÁŽ A MIKROPILOTY NA POVRCHU TŘ. III D DO 200MM</t>
  </si>
  <si>
    <t>TI opěr, MP pilířů (bez kesonů), O vrtání 156 mm  
Vrtání zemních kotev v hornině tř. III, O vrtání 156 mm</t>
  </si>
  <si>
    <t>viz příl. 201.1, 201.2, 201.3 512,17+488,61+1604,2-156=2 448.980 [A] 
viz příloha 101.1 120=120.000 [B] 
Celkem: A+B=2 568.980 [C]</t>
  </si>
  <si>
    <t>26144</t>
  </si>
  <si>
    <t>VRTY PRO KOTVENÍ, INJEKTÁŽ A MIKROPILOTY NA POVRCHU TŘ. IV D DO 200MM</t>
  </si>
  <si>
    <t>zakotvení MP do TI opěr a kesonů pilířů, O vrtání 156 mm</t>
  </si>
  <si>
    <t>viz příl. 201.1, 201.2, 201.3 226,8+273,89+156=656.690 [A]</t>
  </si>
  <si>
    <t>264327</t>
  </si>
  <si>
    <t>VRTY PRO PILOTY TŘ. III D DO 500MM</t>
  </si>
  <si>
    <t>Vrtání zápor v hornině tř. III</t>
  </si>
  <si>
    <t>viz příloha 101.1 183,2=183.200 [A]</t>
  </si>
  <si>
    <t>281611</t>
  </si>
  <si>
    <t>INJEKTOVÁNÍ NÍZKOTLAKÉ Z CEMENTOVÝCH POJIV NA POVRCHU</t>
  </si>
  <si>
    <t>injektáž základů a dříků opěr a pilířů</t>
  </si>
  <si>
    <t>viz příl. 201.1, 201.2, 201.3 44,7+7,6+4,3+32,9+9,7+5,2+338=442.400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</si>
  <si>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</si>
  <si>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285378</t>
  </si>
  <si>
    <t>KOTVENÍ NA POVRCHU Z PŘEDPÍNACÍ VÝZTUŽE DL. DO 10M</t>
  </si>
  <si>
    <t>Zemní kotvy včetně injektování a napnutí</t>
  </si>
  <si>
    <t>viz příloha 101.1 10=10.000 [A]</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</si>
  <si>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</si>
  <si>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</si>
  <si>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t>
  </si>
  <si>
    <t>viz příloha 101.1 10*2,0=20.000 [A]</t>
  </si>
  <si>
    <t>položka zahrnuje příplatek k ceně kotvy za další 1m přes 10m  
zahrnuje dodávku 1m předepsané kotvy, případně její protikorozní úpravu, její osazení do vrtu, zainjektování a napnutí</t>
  </si>
  <si>
    <t>288381</t>
  </si>
  <si>
    <t>TRYSK INJEKTÁŽ D SLOUPU DO 800MM DL VRTU DO 18M NA POVRCHU</t>
  </si>
  <si>
    <t>injektáž podzákladí</t>
  </si>
  <si>
    <t>viz příl. 201.1, 201.2, 201.3 114+10,7+137,7+6,3=268.700 [A]</t>
  </si>
  <si>
    <t>Položka zahrnuje veškerý materiál, výrobky a polotovary, včetně mimostaveništní a vnitrostaveništní dopravy (rovněž přesuny), včetně naložení a složení, případně s uložením.</t>
  </si>
  <si>
    <t>317325</t>
  </si>
  <si>
    <t>ŘÍMSY ZE ŽELEZOBETONU DO C30/37</t>
  </si>
  <si>
    <t>Římsy O1 C30/37 - XC4, XF3 viz příl. 202 4,18=4.180 [A] 
Římsy O2 C30/37 - XC4, XF3 viz příl. 203 3,16=3.160 [B] 
Římsy opěrné zdi za O2 C30/37 - XC4, XF3 viz příl. 203 1,10=1.100 [C] 
Římsy NK1 C30/37 - XC4, XF3 0,284*(27,14+25,65)+0,375*1,49=15.551 [D] 
Římsy NK3 C30/37 - XC4, XF3 0,284*(26,64+26,82)+0,4*1,62+0,5*1,81=16.736 [E] 
Celkem: A+B+C+D+E=40.727 [F]</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</si>
  <si>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</si>
  <si>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</si>
  <si>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</si>
  <si>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Betonářská výztuž říms NK1 + NK3 B500 B 5,986=5.986 [A] 
Betonářská výztuž říms opěr O1 a O2 B500 B viz příl. 401 1,266=1.266 [B] 
Celkem: A+B=7.252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</si>
  <si>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</si>
  <si>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333215</t>
  </si>
  <si>
    <t>Dozdění z opracovaného kamene</t>
  </si>
  <si>
    <t>Dozdění na O1 pískovec (vyzískaný z demolice) viz příl. 201.1 9,44=9.440 [A] 1 řada kamenů do hloubky 0.6 m 
Dozdění na O2 pískovec (vyzískaný z demolice) viz příl. 201.2 13,95=13.950 [B] 1 řada kamenů do hloubky 0.6 m 
Celkem: A+B=23.390 [C]</t>
  </si>
  <si>
    <t>333325</t>
  </si>
  <si>
    <t>MOSTNÍ OPĚRY A KŘÍDLA ZE ŽELEZOVÉHO BETONU DO C30/37</t>
  </si>
  <si>
    <t>včetně izolace zasypaných ploch asfalt.nátěry1x ALP+ 2x ALN (SVI 5)</t>
  </si>
  <si>
    <t>Úložný práh O1 C30/37 - XA1, XC4, XF3 viz příl. 202 125,57=125.570 [A] 
Úložný práh O2 C30/37 - XA2, XC4, XF3 viz příl. 203 112,61=112.610 [B] 
Závěrná zeď a křídla O1 C30/37 - XC4, XD3, XF3  viz příl. 202 40,99=40.990 [C] 
Závěrná zeď a křídla O2 C30/37 - XA2, XC4, XF3  viz příl. 203 37,35=37.350 [D] 
Základ a dřík opěrné zdi za O2 C30/37 - XA2, XC4, XF3 viz příl. 203 12,95=12.950 [E] 
Celkem: A+B+C+D+E=329.470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</si>
  <si>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</si>
  <si>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333326</t>
  </si>
  <si>
    <t>MOSTNÍ OPĚRY A KŘÍDLA ZE ŽELEZOVÉHO BETONU DO C40/50</t>
  </si>
  <si>
    <t>ložiskové bloky, beton C35/45 - XC4, XF3</t>
  </si>
  <si>
    <t>Ložiskové bloky O1 C35/45 - XC4, XF3 viz příl. 202 0,31=0.310 [A] 
Ložiskové bloky O2 C35/45 - XC4, XF3 viz příl. 203 0,49=0.490 [B] 
Celkem: A+B=0.800 [C]</t>
  </si>
  <si>
    <t>333365</t>
  </si>
  <si>
    <t>VÝZTUŽ MOSTNÍCH OPĚR A KŘÍDEL Z OCELI 10505, B500B</t>
  </si>
  <si>
    <t>Betonářská výztuž - O1 B500 B viz příl. 207 25,95=25.950 [A] 
Betonářská výztuž - O2 B500 B viz příl. 208 26,36=26.360 [B] 
Betonářská výztuž - ložiskové bloky B500 B viz příl. 212 2,569/14*4=0.734 [C] 
Celkem: A+B+C=53.044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</si>
  <si>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</si>
  <si>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334325</t>
  </si>
  <si>
    <t>MOSTNÍ PILÍŘE A STATIVA ZE ŽELEZOVÉHO BETONU DO C30/37</t>
  </si>
  <si>
    <t>Úložný práh P1 C30/37 - XA1, XC4, XF3  viz příl. 204 204,79=204.790 [A] 
Úložný práh P2 C30/37 - XA1, XC4, XF3  viz příl. 205 217,99=217.990 [B] 
Úložný práh P3 C30/37 - XA1, XC4, XF3  viz příl. 206 202,90=202.900 [C] 
Celkem: A+B+C=625.680 [G]</t>
  </si>
  <si>
    <t>334326</t>
  </si>
  <si>
    <t>MOSTNÍ PILÍŘE A STATIVA ZE ŽELEZOVÉHO BETONU DO C40/50</t>
  </si>
  <si>
    <t>Ložiskové bloky P1 C35/45 - XC4, XF3 viz příl. 204 1,03=1.030 [A] 
Ložiskové bloky P2 C35/45 - XC4, XF3 viz příl. 205 2,03=2.030 [B] 
Ložiskové bloky C35/45 - XC4, XF3 viz příl. 206 1,13=1.130 [C] 
Celkem: A+B+C=4.190 [D]</t>
  </si>
  <si>
    <t>334365</t>
  </si>
  <si>
    <t>VÝZTUŽ MOSTNÍCH PILÍŘŮ A STATIV Z OCELI 10505, B500B</t>
  </si>
  <si>
    <t>Betonářská výztuž - P1 B500 B viz příl. 209 38,219=38.219 [A] 
Betonářská výztuž - P2 B500 B viz příl. 210 36,048=36.048 [B] 
Betonářská výztuž - P3 B500 B viz příl. 211 38,176=38.176 [C] 
Betonářská výztuž - ložiskové bloky B500 B viz příl. 212 2,569/14*10=1.835 [D] 
Celkem: A+B+C+D=114.278 [E]</t>
  </si>
  <si>
    <t>421326</t>
  </si>
  <si>
    <t>MOSTNÍ NOSNÉ DESKOVÉ KONSTRUKCE ZE ŽELEZOBETONU C40/50</t>
  </si>
  <si>
    <t>nosná konstrukce z betonu C35/45</t>
  </si>
  <si>
    <t>Deska NK1 C35/45 - XC4, XD1, XF3 56,7=56.700 [A] 
Deska NK3 C35/45 - XC4, XD1, XF3 66,5=66.500 [B] 
Celkem: A+B=123.200 [C]</t>
  </si>
  <si>
    <t>421365</t>
  </si>
  <si>
    <t>VÝZTUŽ MOSTNÍ DESKOVÉ KONSTRUKCE Z OCELI 10505, B500B</t>
  </si>
  <si>
    <t>Betonářská výztuž - NK1 B500 B 18,419=18.419 [A] 
Betonářská výztuž - NK3 B500 B 20,489=20.489 [B] 
Celkem: A+B=38.908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</si>
  <si>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</si>
  <si>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</si>
  <si>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</si>
  <si>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2=2.000 [A]</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</si>
  <si>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</si>
  <si>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</si>
  <si>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</si>
  <si>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4=4.000 [A]</t>
  </si>
  <si>
    <t>428733</t>
  </si>
  <si>
    <t>KALOTOVÉ LOŽISKO PRO ZATÍŽ. DO 5MN, PEVNÉ</t>
  </si>
  <si>
    <t>428741</t>
  </si>
  <si>
    <t>KALOTOVÉ LOŽISKO PRO ZATÍŽ. DO 10MN, VŠESMĚRNÉ</t>
  </si>
  <si>
    <t>428742</t>
  </si>
  <si>
    <t>KALOTOVÉ LOŽISKO PRO ZATÍŽ. DO 10MN, JEDNOSMĚRNÉ</t>
  </si>
  <si>
    <t>výplňový beton C25/30</t>
  </si>
  <si>
    <t>Výplňový beton O1 C25/30 viz příl. 501 47,51=47.510 [A] 
Výplňový beton O2 C25/30 viz příl. 501 29,71=29.710 [B] 
Celkem: A+B=77.220 [C]</t>
  </si>
  <si>
    <t>podkladní beton C25/30</t>
  </si>
  <si>
    <t>Podkladní beton O1 C25/30 - XA1, XF2 viz příl. 202 21,3=21.300 [A] 
Podkladní beton O2 C25/30- XA2, XF2 viz příl. 203 25,9=25.900 [B] 
Podkladní beton P1 C25/30 - XA1, XF2 viz příl. 204 0,05*89,05=4.453 [C] 
Podkladní beton P2 C25/30 - XA1, XF2 viz příl. 205 0,05*87,89=4.395 [D] 
Podkladní beton P3  C25/30 - XA1, XF2 viz příl. 206 0,05*88,06=4.403 [E] 
Podkladní beton pro odláždění C25/30- XA2, XF2 30,7=30.700 [F] 
Odláždění kamenem do bet. (hl. do 0.5 m) lom. kámen + podkl. beton viz příl. 004 51,04*0,2=10.208 [G] Odláždění u pilíře P3 do celk. hloubky  do 0.5 m 
Celkem: A+B+C+D+E+F+G=101.359 [H]</t>
  </si>
  <si>
    <t>45147</t>
  </si>
  <si>
    <t>PODKL A VÝPLŇ VRSTVY Z MALTY PLASTICKÉ</t>
  </si>
  <si>
    <t>připojení konzol revizních lávek, vodovodu, plynovodu a och. rámu na P3</t>
  </si>
  <si>
    <t>0,036=0.036 [A]</t>
  </si>
  <si>
    <t>vsakovací jímka - štěrk, pod svah. kuželem O2 2,0*3,14*1,0*1,0/4=1.570 [A]</t>
  </si>
  <si>
    <t>položka zahrnuje dodávku předepsaného kameniva, mimostaveništní a vnitrostaveništní dopravu a jeho uložení  
není-li v zadávací dokumentaci uvedeno jinak, jedná se o nakupovaný materiál</t>
  </si>
  <si>
    <t>46251</t>
  </si>
  <si>
    <t>ZÁHOZ Z LOMOVÉHO KAMENE</t>
  </si>
  <si>
    <t>těžký kamenný zához u pilíře P3</t>
  </si>
  <si>
    <t>9,7=9.700 [A]</t>
  </si>
  <si>
    <t>položka zahrnuje:  
- dodávku a zához lomového kamene předepsané frakce včetně mimostaveništní a vnitrostaveništní dopravy  
není-li v zadávací dokumentaci uvedeno jinak, jedná se o nakupovaný materiál</t>
  </si>
  <si>
    <t>46321</t>
  </si>
  <si>
    <t>ROVNANINA Z LOMOVÉHO KAMENE</t>
  </si>
  <si>
    <t>Kamenná rovnanina za O1 a O2 kámen viz příl. 010.1 34,13=34.130 [A]</t>
  </si>
  <si>
    <t>položka zahrnuje:  
- dodávku a vyrovnání lomového kamene předepsané frakce do předepsaného tvaru včetně mimostaveništní a vnitrostaveništní dopravy  
není-li v zadávací dokumentaci uvedeno jinak, jedná se o nakupovaný materiál</t>
  </si>
  <si>
    <t>Odláždění kamenem do bet. (hl. do 0.5 m) lom. kámen + podkl. beton viz příl. 004 78,95*0,3=23.685 [A] Odláždění u pilíře P3 do celk. hloubky  do 0.5 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</si>
  <si>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</si>
  <si>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465513</t>
  </si>
  <si>
    <t>PŘEDLÁŽDĚNÍ DLAŽBY Z LOMOVÉHO KAMENE</t>
  </si>
  <si>
    <t>Svahový kužel O1 stávající  kámen do bet. lože (celk. hloubka do 0.4 m) viz příl. 101.1 (9,3+12,5)*0,4=8.720 [A] 
Svahový kužel O2 stávající  kámen do bet. lože (celk. hloubka do 0.4 m) viz příl. 101.2, 004 37*0,4=14.800 [B] 
Celkem: A+B=23.520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</si>
  <si>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</si>
  <si>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R424941</t>
  </si>
  <si>
    <t>NOSNÁ KONSTRUKCE ŽEL. MOSTU, OCELOVÁ PLNOSTĚNNÁ SPŘAŽENÁ</t>
  </si>
  <si>
    <t>dodávka  vč.dopravy</t>
  </si>
  <si>
    <t>OK plnostěnná spřažená - NK1 S355 viz výkaz oceli 58,194=58.194 [A] 
OK plnostěnná spřažená - NK3 S355 viz výkaz oceli 61,400=61.400 [B] 
Celkem: A+B=119.594 [C]</t>
  </si>
  <si>
    <t>–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zahrnuje dodávku nosné konstrukce, zábradlí a revizních zařízení na spodní stavbě dle výkazu oceli,  
- nezahrnuje dodávku částí systému řídicích tyčí, které nejsou pevnou součástí nosné konstrukce</t>
  </si>
  <si>
    <t>R424942</t>
  </si>
  <si>
    <t>montáž, osazení</t>
  </si>
  <si>
    <t>–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kompletní přesun nosné konstrukce z montážní plochy do definitivní polohy, tj. zejména:   
- dráhy pro podélný výsun,   
- podpěry drah pro podélný výsun,  s rektifikovatelnou hlavicí včetně rektifikačních lisů  
- založení podpěr drah pro podélný výsun včetně provizorních základových bloků či rovnanin, jejich kotvení, podsypu i nutných úprav terénu,   
- kompletní zařízení pro podélný výsun nosné konstrukce (podvozky, saně, kluzné desky, lisy hnací i zajišťovací, vodicí zařízení),  
- provizorní vyztužení nosné konstrukce během výsunu,  
- vlastní výsun,   
- osazení ložisek,  
- lisy a rozebiratelné rovnaniny pro spuštění nosné konstrukce,   
- spuštění nosné konstrukce do definitivní polohy, včetně provizorního podepření a zaměření,  
- zahrnuje montáž a osazení nosné konstrukce, zábradlí a revizních zařízení na spodní stavbě dle výkazu oceli,  
- nezahrnuje montáž a osazení částí systému řídicích tyčí, které nejsou pevnou součástí nosné konstrukce</t>
  </si>
  <si>
    <t>R424943</t>
  </si>
  <si>
    <t>NOSNÁ KONSTRUKCE ŽEL. MOSTU, OCELOVÁ PŘÍHRADOVÁ S ORTOTROPNÍ MOSTOVKOU</t>
  </si>
  <si>
    <t>OK příhradová NK2  S355 viz výkaz oceli 1585,130=1 585.130 [A] 
OK příhradová NK2  S460 viz výkaz oceli 136,310=136.310 [B] 
Celkem: A+B=1 721.440 [C]</t>
  </si>
  <si>
    <t>R424944</t>
  </si>
  <si>
    <t>R428772</t>
  </si>
  <si>
    <t>KALOTOVÉ LOŽISKO PRO ZATÍŽ. NAD 20MN, JEDNOSMĚRNÉ</t>
  </si>
  <si>
    <t>R428773</t>
  </si>
  <si>
    <t>KALOTOVÉ LOŽISKO PRO ZATÍŽ. NAD 20MN, PEVNÉ</t>
  </si>
  <si>
    <t>575F43</t>
  </si>
  <si>
    <t>LITÝ ASFALT MA IV (OCHRANA MOSTNÍ IZOLACE) 11 TL. 35MM MODIFIK</t>
  </si>
  <si>
    <t>SVI 2</t>
  </si>
  <si>
    <t>VODOROVNÉ PLOCHY DNA KL, BETONOVÁ PODKLAD. KONSTR. 355,160=355.160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</si>
  <si>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</si>
  <si>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58303</t>
  </si>
  <si>
    <t>KRYT ZE SINIČNÍCH DÍLCŮ (PANELŮ) TL 210MM</t>
  </si>
  <si>
    <t>Zpevněné plochy (pouze montážní apod.) viz příl. 601, 602 3040=3 040.000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</si>
  <si>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</si>
  <si>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</si>
  <si>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viz příl. 201.1, 201.2, 201.3 138,8+84,8+1758,6=1 982.200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</si>
  <si>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</si>
  <si>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711132</t>
  </si>
  <si>
    <t>IZOLACE BĚŽNÝCH KONSTRUKCÍ PROTI VOLNĚ STÉKAJÍCÍ VODĚ ASFALTOVÝMI PÁSY</t>
  </si>
  <si>
    <t>SVI 4 - IZOLACE ASFALTOVÁ JEDNOPÁSOVÁ V MÍSTĚ DRENÁŽE</t>
  </si>
  <si>
    <t>viz příloha 010 84,988=84.988 [A]</t>
  </si>
  <si>
    <t>71150</t>
  </si>
  <si>
    <t>OCHRANA IZOLACE NA POVRCHU</t>
  </si>
  <si>
    <t>Extrudovaný polystyren tl. 50 mm rub opěr, viz příl. 010.1</t>
  </si>
  <si>
    <t>58,03=58.030 [A]</t>
  </si>
  <si>
    <t>položka zahrnuje:  
- dodání  předepsaného ochranného materiálu  
- zřízení ochrany izolace</t>
  </si>
  <si>
    <t>721172</t>
  </si>
  <si>
    <t>VNITŘNÍ KANALIZACE Z PLAST TRUB DN DO 100MM</t>
  </si>
  <si>
    <t>SVOD O100 mm VČ. KOLENE HDPE, u kotlíku odvodnění mostního závěru</t>
  </si>
  <si>
    <t>3,1=3.100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</si>
  <si>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</si>
  <si>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721175</t>
  </si>
  <si>
    <t>VNITŘNÍ KANALIZACE Z PLAST TRUB DN 300</t>
  </si>
  <si>
    <t>Odvodnění nosné konstrukce mostu z trub plastových do DN 300 mm 254,92+(9+40+40+10)*1,18=371.740 [A]</t>
  </si>
  <si>
    <t>78311</t>
  </si>
  <si>
    <t>PROTIKOROZ OCHRANA OCEL KONSTR NÁTĚREM JEDNOVRST</t>
  </si>
  <si>
    <t>Typ E (viz PPKO) viz výkaz oceli 130=130.000 [A] 1 vrstva na hor. pásnicích spřažených nosníků</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</si>
  <si>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</si>
  <si>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78312</t>
  </si>
  <si>
    <t>PROTIKOROZ OCHRANA OCEL KONSTR NÁTĚREM VÍCEVRST</t>
  </si>
  <si>
    <t>Typ A (viz PPKO) viz výkaz oceli 14216=14 216.000 [A] 
Typ B (viz PPKO) viz výkaz oceli 196=196.000 [B] 
Typ F (viz PPKO) viz výkaz oceli 918=918.000 [C] 
Celkem: A+B+C=15 330.000 [D]</t>
  </si>
  <si>
    <t>78314</t>
  </si>
  <si>
    <t>PROTIKOROZ OCHRANA OCEL KONSTR NÁSTŘIKEM METALIZACÍ</t>
  </si>
  <si>
    <t>Typ A (viz PPKO) viz výkaz oceli 14216=14 216.000 [A] 
Typ B (viz PPKO) viz výkaz oceli 196=196.000 [B] 
Celkem: A+B=14 412.000 [C]</t>
  </si>
  <si>
    <t>78315</t>
  </si>
  <si>
    <t>PROTIKOROZ OCHRANA OCEL KONSTR ŽÁR ZINKOVÁNÍM PONOREM</t>
  </si>
  <si>
    <t>Typ F (viz PPKO) viz výkaz oceli 861+236-179=918.000 [A]</t>
  </si>
  <si>
    <t>R7111326</t>
  </si>
  <si>
    <t>IZOLACE PROTI STÉKAJÍCÍ VODĚ + MĚKKÁ OCHRANNÁ VRSTVA</t>
  </si>
  <si>
    <t>SVI 6 - IZOLACE PROTI STÉKAJÍCÍ VODĚ + MĚKKÁ OCHRANNÁ VRSTVA</t>
  </si>
  <si>
    <t>SVISLÉ A VODOROVNÉ PLOCHY RUBU SPODNÍ STAVBY 317,993=317.993 [A]</t>
  </si>
  <si>
    <t>R7114250</t>
  </si>
  <si>
    <t>IZOLACE PROTI STÉKAJÍCÍ VODĚ BEZEŠVÁ</t>
  </si>
  <si>
    <t>SVI 0 - IZOLACE PROTI STÉKAJÍCÍ VODĚ BEZEŠVÁ  
SVISLÉ A VODOROVNÉ PLOCHY BOKU KL, OCELOVÁ PODKLAD. KONSTR</t>
  </si>
  <si>
    <t>viz příloha 010 1473,8=1 473.800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</si>
  <si>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</si>
  <si>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R7114251</t>
  </si>
  <si>
    <t>SVI 1 - IZOLACE ASFALTOVÁ JEDNOPÁSOVÁ + MĚKKÁ OCHRANA  
SVISLÉ PLOCHY BOKU KL, BETONOVÁ PODKLAD. KONSTR.</t>
  </si>
  <si>
    <t>viz příloha 010 53,842=53.842 [A]</t>
  </si>
  <si>
    <t>R7114252</t>
  </si>
  <si>
    <t>IZOLACE ASFALTOVÁ DVOUPÁSOVÁ</t>
  </si>
  <si>
    <t>SVI 2 - IZOLACE ASFALTOVÁ DVOUPÁSOVÁ + TVRDÁ OCHRANA (ochrana litým asfaltem vykázaná v položce 575F43)  
VODOROVNÉ PLOCHY DNA KL, BETONOVÁ PODKLAD. KONSTR.</t>
  </si>
  <si>
    <t>viz příloha 010 355,160=355.160 [A]</t>
  </si>
  <si>
    <t>R7114253</t>
  </si>
  <si>
    <t>IZOLACE BEZEŠVÁ TVRDÁ</t>
  </si>
  <si>
    <t>SVI 3 - IZOLACE BEZEŠVÁ TVRDÁ, PŘECHODY U MOSTNÍHO ZÁVĚRU A ZÁVĚRNÉ ZDI</t>
  </si>
  <si>
    <t>viz příloha 010 20,115=20.115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</si>
  <si>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</si>
  <si>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87515</t>
  </si>
  <si>
    <t>POTRUBÍ DREN Z TRUB PLAST (I FLEXIBIL) DN DO 50MM</t>
  </si>
  <si>
    <t>gumová hadice u kotlíku odvodnění mostního závěru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</si>
  <si>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</si>
  <si>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875342</t>
  </si>
  <si>
    <t>POTRUBÍ DREN Z TRUB PLAST DN DO 200MM DĚROVANÝCH</t>
  </si>
  <si>
    <t>Odvodnění rubu opěr - drenážní plastové potrubí  HDPE DN 200 22+16=38.000 [A]</t>
  </si>
  <si>
    <t>87614</t>
  </si>
  <si>
    <t>CHRÁNIČKY Z TRUB PLAST DN DO 40MM</t>
  </si>
  <si>
    <t>chránička O40 mm flexi PE pro kabel plavebních znaků</t>
  </si>
  <si>
    <t>30=30.000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</si>
  <si>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</si>
  <si>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87644</t>
  </si>
  <si>
    <t>CHRÁNIČKY Z TRUB PLASTOVÝCH DN DO 250MM</t>
  </si>
  <si>
    <t>trubka O250 mm + příruba - prostup křídlem O1, HDPE</t>
  </si>
  <si>
    <t>2*0,75=1.500 [A]</t>
  </si>
  <si>
    <t>89516</t>
  </si>
  <si>
    <t>DRENÁŽNÍ VÝUSŤ Z BETON DÍLCŮ</t>
  </si>
  <si>
    <t>Betonové tvarovky  odvodnění rubu opěry 1=1.000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</si>
  <si>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</si>
  <si>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89914</t>
  </si>
  <si>
    <t>ŠACHTOVÉ BETONOVÉ SKRUŽE SAMOSTATNÉ</t>
  </si>
  <si>
    <t>VSAKOVACÍ JÍMKA - BET. SKRUŽ O1000</t>
  </si>
  <si>
    <t>- Položka zahrnuje veškerý materiál, výrobky a polotovary, včetně mimostaveništní a vnitrostaveništní dopravy (rovněž přesuny), včetně naložení a složení,případně s uložením.</t>
  </si>
  <si>
    <t>na ŽB římsách opěr, NK1 a NK3 159,530=159.530 [A]</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</si>
  <si>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</si>
  <si>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</si>
  <si>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</si>
  <si>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Nivelační značky nerez ocel 10=10.000 [A]</t>
  </si>
  <si>
    <t>položka zahrnuje:  
- dodání a osazení nivelační značky včetně nutných zemních prací  
- vnitrostaveništní a mimostaveništní dopravu</t>
  </si>
  <si>
    <t>917223</t>
  </si>
  <si>
    <t>SILNIČNÍ A CHODNÍKOVÉ OBRUBY Z BETONOVÝCH OBRUBNÍKŮ ŠÍŘ 100MM</t>
  </si>
  <si>
    <t>prahy a obrubníky v bet. lož beton C30/37 XF4, viz příl. 501; obrubníky 100x250 mm</t>
  </si>
  <si>
    <t>93,35=93.350 [A]</t>
  </si>
  <si>
    <t>Položka zahrnuje:  
dodání a pokládku betonových obrubníků o rozměrech předepsaných zadávací dokumentací  
betonové lože i boční betonovou opěrku.</t>
  </si>
  <si>
    <t>viz příl. 201.1, 201.2 15,1+8,3+20,1=43.500 [A]</t>
  </si>
  <si>
    <t>931182</t>
  </si>
  <si>
    <t>VÝPLŇ DILATAČNÍCH SPAR Z POLYSTYRENU TL 20MM</t>
  </si>
  <si>
    <t>Výplň z měkčeného plastu tl. 2 cm XPS viz příl. 010.2 4,34=4.340 [A]</t>
  </si>
  <si>
    <t>položka zahrnuje dodávku a osazení předepsaného materiálu, očištění ploch spáry před úpravou, očištění okolí spáry po úpravě</t>
  </si>
  <si>
    <t>931241</t>
  </si>
  <si>
    <t>VLOŽKA DILATAČ SPAR Z PRYŽ PÁSŮ ŠÍŘ DO 400MM HLADKÝCH</t>
  </si>
  <si>
    <t>Těsnící pás římsy vnější viz příl. 010.2 8,04=8.040 [A]</t>
  </si>
  <si>
    <t>931333</t>
  </si>
  <si>
    <t>TĚSNĚNÍ DILATAČNÍCH SPAR POLYURETANOVÝM TMELEM PRŮŘEZU DO 300MM2</t>
  </si>
  <si>
    <t>Tmelení vnější spáry viz příl. 010.2 36,64=36.640 [A]</t>
  </si>
  <si>
    <t>položka zahrnuje dodávku a osazení předepsaného materiálu, očištění ploch spáry před úpravou, očištění okolí spáry po úpravě  
nezahrnuje těsnící profil</t>
  </si>
  <si>
    <t>93135</t>
  </si>
  <si>
    <t>TĚSNĚNÍ DILATAČ SPAR PRYŽ PÁSKOU NEBO KRUH PROFILEM</t>
  </si>
  <si>
    <t>Těsnící pás - hlava římsy viz příl. 010.2 21,99=21.990 [A]</t>
  </si>
  <si>
    <t>93152</t>
  </si>
  <si>
    <t>MOSTNÍ ZÁVĚRY POVRCHOVÉ POSUN DO 100MM</t>
  </si>
  <si>
    <t>MZ1 + MZ4: 7,88 + 9,17=17.050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</si>
  <si>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</si>
  <si>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93154</t>
  </si>
  <si>
    <t>MOSTNÍ ZÁVĚRY POVRCHOVÉ POSUN DO 240MM</t>
  </si>
  <si>
    <t>posun do 200 mm</t>
  </si>
  <si>
    <t>MZ2 + MZ3: 7,67+8,08=15.750 [A]</t>
  </si>
  <si>
    <t>93311</t>
  </si>
  <si>
    <t>ZATĚŽOVACÍ ZKOUŠKA MOSTU STATICKÁ 1. POLE DO 300M2</t>
  </si>
  <si>
    <t>pole 1 a 4 2=2.000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</si>
  <si>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</si>
  <si>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93314</t>
  </si>
  <si>
    <t>ZATĚŽOVACÍ ZKOUŠKA MOSTU STATICKÁ 1. POLE PŘES 800M2</t>
  </si>
  <si>
    <t>pole 2+3 1=1.000 [A]</t>
  </si>
  <si>
    <t>93324</t>
  </si>
  <si>
    <t>ZATĚŽ ZKOUŠKA MOSTU DYNAMIC 1.POLE PŘES 800M2</t>
  </si>
  <si>
    <t>93650</t>
  </si>
  <si>
    <t>DROBNÉ DOPLŇK KONSTR KOVOVÉ</t>
  </si>
  <si>
    <t>mosazná deska se záznamem výšky povodně  
rozměr 300*200*5 mm, 5 ks</t>
  </si>
  <si>
    <t>5*(0,3*0,2*0,005)*8400=12.600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</si>
  <si>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</si>
  <si>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viz výkaz oceli 74281=74 281.000 [A] 
chránička O70 mm prostupu kabelu osvětlení deskou NK3: 16*5,3=84.800 [B] 
Celkem: A+B=74 365.800 [C]</t>
  </si>
  <si>
    <t>936501</t>
  </si>
  <si>
    <t>DROBNÉ DOPLŇK KONSTR KOVOVÉ NEREZ</t>
  </si>
  <si>
    <t>body pro měření účinků BP nerez ocel 14*2,0=28.000 [A] 
lišty pro ukotvení izolace pod římsou nerez ocel viz příl. 010 (0,005*0,1*8000)*(111,5+49,4+14,5)=701.600 [B] 
závěsy odvodnění NK1 a NK3 vč. kotvení a objímky nerez ocel 2,0*8+3,0*6+0,5*61=64.500 [C] 
jiskřiště 7*8,0=56.000 [D] 
nerezové kotlíky odvodnění MZ 4*6,0=24.000 [E] 
prostup odvodnění křídlem O1 TR 273x6 dl. 5.5 m 227=227.000 [F] 
kotevní pouzdra vodivého propojení kotva M16  (0.4 kg) 8*0,4=3.200 [G] 
kotvy konzol vodovodu, plynovodu a ochr. rámu vč. kotevních pouzder kotva M16 + matice a podložka + kot. pouzdro  (0.9 kg) 
376=376.000 [H] 
tabulka zhotovitele 2*5,0=10.000 [I] 
propojovací drát ukolejnění / uzemnění 10*1,0=10.000 [J] 
otvory pro kontrolu dutých profilů 20=20.000 [K] 
šrouby podlah revizních lávek a revizní dráhy 624=624.000 [L] 
energořetěz 2ks 2*8=16.000 [M] 
Celkem: A+B+C+D+E+F+G+H+I+J+K+L+M=2 160.300 [N]</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</si>
  <si>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</si>
  <si>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t>
  </si>
  <si>
    <t>MOSTNÍ ODVODŇOVACÍ SOUPRAVA</t>
  </si>
  <si>
    <t>Mostní odvodňovač 53=53.000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</si>
  <si>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</si>
  <si>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938452</t>
  </si>
  <si>
    <t>OČIŠTĚNÍ ZDIVA OTRYSKÁNÍM NA SUCHO KŘEMIČ PÍSKEM</t>
  </si>
  <si>
    <t>položka zahrnuje očištění předepsaným způsobem včetně odklizení vzniklého odpadu</t>
  </si>
  <si>
    <t>938654</t>
  </si>
  <si>
    <t>OČIŠTĚNÍ OCEL KONSTR OTRYSKÁNÍM NA SUCHO KOVOVOU DRTÍ</t>
  </si>
  <si>
    <t>Typ A (viz PPKO) viz výkaz oceli 14597=14 597.000 [A] 
Typ B (viz PPKO) viz výkaz oceli 196=196.000 [B] 
Typ C (viz PPKO) viz výkaz oceli 1474=1 474.000 [C] 
Typ D (viz PPKO) viz výkaz oceli 6203=6 203.000 [D] 
Typ F (viz PPKO) viz výkaz oceli 2700=2 700.000 [E] 
Celkem: A+B+C+D+E=25 170.000 [F]</t>
  </si>
  <si>
    <t>Bourání O1, viz příl. 101.1 322,2=322.200 [A] 
Bourání O2, viz příl. 101.2 262,9=262.900 [B] 
Bourání  P1, viz příl. 101.3 222,4=222.400 [C] 
Bourání  P2, viz příl. 101.3 222,6=222.600 [D] 
Bourání  P3, viz příl. 101.3 218,2=218.200 [E] 
Celkem: A+B+C+D+E=1 248.300 [F]</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</si>
  <si>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</si>
  <si>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R93610</t>
  </si>
  <si>
    <t>DROBNÉ DOPLŇK KONSTR DŘEVĚNÉ, MONTÁŽ A DEMONTÁŽ</t>
  </si>
  <si>
    <t>montáž a demontáž značky hranice CHKO</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</si>
  <si>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</si>
  <si>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R93650</t>
  </si>
  <si>
    <t>LETOPOČET - vlysem do betonu</t>
  </si>
  <si>
    <t>R936501</t>
  </si>
  <si>
    <t>LOŽISKO VODOVODU KOVOVÉ NEREZ/PLAST</t>
  </si>
  <si>
    <t>válcové ložisko včetně třmenu, příčné zatížení 2 kN</t>
  </si>
  <si>
    <t>ELEKTROIZOLAČNÍ VLOŽKY PLASTOVÉ</t>
  </si>
  <si>
    <t>elektroizolační vložky (vodovod)</t>
  </si>
  <si>
    <t>ELASTOMEROVÉ PODLOŽKY</t>
  </si>
  <si>
    <t>pryž tl. 2 mm, rozměr 50x100 mm pod chodníkovým plechem revizních lávek (viz 403.1, 2)</t>
  </si>
  <si>
    <t>(4*2*2+83*2)*(0,05*0,1)=0.910 [A]</t>
  </si>
  <si>
    <t>R96618</t>
  </si>
  <si>
    <t>BOURÁNÍ KONSTRUKCÍ KOVOVÝCH</t>
  </si>
  <si>
    <t>demontáž stávající NK vč. odvozu na manipulační plochu a protokolární předání k sešrotování</t>
  </si>
  <si>
    <t>Demontáž stávající OK, dle archiv. dokumentu "Děčín - snesení starého mostu" 1305,396=1 305.396 [A] 
dle modelu z přepočtu NK4 (VPÚ, 2014) 122,1=122.100 [D] 
Odstranění mostního vybavení na O1, viz příl. 101.1 0,91+1,71=2.620 [B] 
Odstranění mostního vybavení na O2; viz příl. 101.2 0,82=0.820 [C] 
Odstranění stávajícíh podlahových plechů na SOK; viz příl. 003  6,29+33,30+6,51=46.100 [E] 
Celkem: A+D+B+C+E=1 477.036 [F]</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</si>
  <si>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</si>
  <si>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viz položka 13173A 908,2*1,8=1 634.760 [A]</t>
  </si>
  <si>
    <t>viz položka 13183A 223,7*2,035=455.230 [A] 
viz položka 26134 2568,98*3,14*0,156*0,156/4*2,035=99.872 [B] 
viz položka 26144 656,69*3,14*0,156*0,156/4*2,035=25.530 [C] 
viz položka 264327 183,2*3,14*0,5*0,5/4*2,035=73.164 [D] 
Celkem: A+B+C+D=653.796 [E]</t>
  </si>
  <si>
    <t>viz položka 11346A 3040*0,21*2,5=1 596.000 [A]</t>
  </si>
  <si>
    <t>viz položka 11120 219,2/100*1*0,7=1.534 [A]</t>
  </si>
  <si>
    <t>viz položka 96613A 1248,3*2,5=3 120.750 [A]</t>
  </si>
  <si>
    <t>R015580</t>
  </si>
  <si>
    <t>940</t>
  </si>
  <si>
    <t>POPLATKY ZA LIKVIDACI ODPADŮ NEBEZPEČNÝCH - 07 03 04* ODPADNÍ ŘEDIDLA VČ. DOPRAVY</t>
  </si>
  <si>
    <t>Odpadní ředidla 50/1000=0.050 [A]</t>
  </si>
  <si>
    <t>R015590</t>
  </si>
  <si>
    <t>941</t>
  </si>
  <si>
    <t>POPLATKY ZA LIKVIDACI ODPADŮ NEBEZPEČNÝCH - 08 01 11* ODPADNÍ NÁTĚROVÉ HMOTY VČ. DOPRAVY</t>
  </si>
  <si>
    <t>Odpadní nátěrové hmoty 50/1000=0.050 [A]</t>
  </si>
  <si>
    <t>R015760</t>
  </si>
  <si>
    <t>958</t>
  </si>
  <si>
    <t>POPLATKY ZA LIKVIDACI ODPADŮ NEBEZPEČNÝCH - 17 06 03* IZOLAČNÍ MATERIÁLY OBSAHUJÍCÍ NEBEZPEČNÉ LÁTKY VČ. DOPRAVY</t>
  </si>
  <si>
    <t>Izolační materiály obsahující nebezpečné látky 100/1000=0.100 [A]</t>
  </si>
  <si>
    <t xml:space="preserve">  SO 91-20-01.1</t>
  </si>
  <si>
    <t>Železniční most přes Labe v ev. km 458,756 - plavební znaky</t>
  </si>
  <si>
    <t>SO 91-20-01.1</t>
  </si>
  <si>
    <t>Zpracování nosiče plavebního znaku s inegrovaným LED osvětlením dle výběru zhotovitele</t>
  </si>
  <si>
    <t>R914611001</t>
  </si>
  <si>
    <t>NÁVĚSTNÍ TABULE DO 2 X 2 M - DODÁVKA A MONTÁŽ</t>
  </si>
  <si>
    <t>s integrovaným LED osvětlením, včetně nosného rámu a upevnění</t>
  </si>
  <si>
    <t>10=10.000 [A]</t>
  </si>
  <si>
    <t>R914611002</t>
  </si>
  <si>
    <t>RADAROVÝ ODRAŽEČ TYČOVÝ - DODÁVKA A MONTÁŽ</t>
  </si>
  <si>
    <t>položka zahrnuje:  
- dodávku a montáž</t>
  </si>
  <si>
    <t>R914612003</t>
  </si>
  <si>
    <t>PROVIZORNÍ NÁVĚSTNÍ TABULE DO 2 x 2 M - MONTÁŽ</t>
  </si>
  <si>
    <t>8=8.000 [A] Počítá se s použitím stávajících PZ na SOK</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</si>
  <si>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</si>
  <si>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R914613001</t>
  </si>
  <si>
    <t>STÁVAJÍCÍ TABULE DO 2 x 2 M - DEMONTÁŽ S PŘESUNEM</t>
  </si>
  <si>
    <t>8=8.000 [A]</t>
  </si>
  <si>
    <t>Položka zahrnuje odstranění, demontáž a odklizení materiálu s odvozem na předepsané místo</t>
  </si>
  <si>
    <t>R914613002</t>
  </si>
  <si>
    <t>PROVIZORNÍ NÁVĚSTNÍ TABULE DO 2 x 2 M - DEMONTÁŽ S PŘESUNEM</t>
  </si>
  <si>
    <t>24=24.000 [A]</t>
  </si>
  <si>
    <t>R914619001</t>
  </si>
  <si>
    <t>PROVIZORNÍ NÁVĚSTNÍ TABULE DO 2 x 2 M - NÁJEMNÉ</t>
  </si>
  <si>
    <t>KSDEN</t>
  </si>
  <si>
    <t>8*185=1 480.000 [A] Počítá se s použitím stávajících PZ na SOK</t>
  </si>
  <si>
    <t>položka zahrnuje sazbu za pronájem dopravních značek a zařízení, počet jednotek je určen jako součin počtu značek a počtu dní použití</t>
  </si>
  <si>
    <t>R951401001</t>
  </si>
  <si>
    <t>PROMĚNNÁ NÁVĚSTNÍ TABULE + RADAROVÉ ČIDLO - DODÁVKA A MONTÁŽ, VČ. ZPROVOZNĚNÍ</t>
  </si>
  <si>
    <t>- kromě vlastních značek a zařízení v příslušném provedení uvedeném v textu ještě sloupky a upevňovací zařízení včetně jejich osazení (betonová patka, zemní práce), pokud nejsou uvedeny samostatnou položkou  
- u dočasných (provizorních) značek a zařízení údržbu po celou dobu trvání funkce, náhradu zničených nebo ztracených kusů, nutnou opravu poškozených částí  
- u výstražných světel napájení z baterie včetně záložní baterie</t>
  </si>
  <si>
    <t xml:space="preserve">  SO 92-20-01</t>
  </si>
  <si>
    <t>Děčín Prostřední Žleb, kabelové lávky</t>
  </si>
  <si>
    <t>SO 92-20-01</t>
  </si>
  <si>
    <t>2*2*(2*2*2,5+1,25*2,5*(2+1,25+1,25+2))*1,35=163.688 [A]</t>
  </si>
  <si>
    <t>přebytek výkopu 163,688-139,813=23.875 [A]</t>
  </si>
  <si>
    <t>(121,25-9,4)*1,25=139.813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</si>
  <si>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</si>
  <si>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Dobetonování křídel ze železobetonu C30/37</t>
  </si>
  <si>
    <t>2*0,6*0,5257*2=1.262 [A]</t>
  </si>
  <si>
    <t>2*0,6*0,5257*2*0,14=0.177 [A]</t>
  </si>
  <si>
    <t>R424945</t>
  </si>
  <si>
    <t>NOSNÁ KONSTRUKCE KABELOVÉ LÁVKY, OCELOVÁ Z VÁLCOVANÝCH NOSNÍKŮ</t>
  </si>
  <si>
    <t>viz výkaz oceli (946,47-111,6)/1000=0.835 [A]</t>
  </si>
  <si>
    <t>R424946</t>
  </si>
  <si>
    <t>viz výkaz oceli TYP A 13,883=13.883 [A]</t>
  </si>
  <si>
    <t>PLOCHY RUBU SPODNÍ STAVBY 5*2*2=20.000 [A]</t>
  </si>
  <si>
    <t>9111C1</t>
  </si>
  <si>
    <t>ZÁBRADLÍ SILNIČNÍ LANKOVÉ - DODÁVKA A MONTÁŽ</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</si>
  <si>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</si>
  <si>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viz výkaz oceli TYP X 11,897=11.897 [A]</t>
  </si>
  <si>
    <t>R93261</t>
  </si>
  <si>
    <t>POCHOZÍ ROŠT Z KOMPOZITU</t>
  </si>
  <si>
    <t>KOMPOZITNÍ LITÝ ROŠT, OKA 30x30, VÝŠKA 38</t>
  </si>
  <si>
    <t>viz výkaz oceli 1,53+2,7+1,35=5.580 [A]</t>
  </si>
  <si>
    <t>položka zahrnuje:  
- dodání a uložení předepsané konstrukce z předepsaného materiálu včetně vnitrostaveništní a mimostaveništní dopravy  
- veškeré potřebné pomocné práce  
- veškerý pomocný a upevňovací materiál</t>
  </si>
  <si>
    <t>přebytek výkopu (163,688-139,813)*1,8=42.975 [A]</t>
  </si>
  <si>
    <t>viz položka 96616A 2*0,6*0,5257*2*2,5=3.154 [A]</t>
  </si>
  <si>
    <t>E.1.5</t>
  </si>
  <si>
    <t>Ostatní inženýrské objekty</t>
  </si>
  <si>
    <t xml:space="preserve">  SO 91-54-03</t>
  </si>
  <si>
    <t>Děčínský tunel, úprava vedení NN  - veřejné osvětlení TS Děčín, v km 458,190</t>
  </si>
  <si>
    <t>SO 91-54-03</t>
  </si>
  <si>
    <t>74 Silnoproud</t>
  </si>
  <si>
    <t>13283A</t>
  </si>
  <si>
    <t>HLOUBENÍ RÝH ŠÍŘ DO 2M PAŽ I NEPAŽ TŘ. II - BEZ DOPRAVY</t>
  </si>
  <si>
    <t>viz technická zpráva, situace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</si>
  <si>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</si>
  <si>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3730</t>
  </si>
  <si>
    <t>POMOC PRÁCE ZAJIŠŤ NEBO ZŘÍZ OCHRANU INŽENÝRSKÝCH SÍTÍ</t>
  </si>
  <si>
    <t>1. Položka zahrnuje:    
zahrnuje objednatelem povolené náklady na požadovaná zařízení zhotovitele    
2. Položka neobsahuje:    
 – zemní práce    
3. Způsob měření:    
Udává se počet kusů kompletní konstrukce nebo práce.</t>
  </si>
  <si>
    <t>567304</t>
  </si>
  <si>
    <t>VRSTVY PRO OBNOVU A OPRAVY ZE ŠTĚRKOPÍSKU</t>
  </si>
  <si>
    <t>1. Položka obsahuje:    
- dodání kameniva předepsané kvality a zrnitosti    
- rozprostření a zhutnění vrstvy v předepsané tloušťce    
- zřízení vrstvy bez rozlišení šířky, pokládání vrstvy po etapách    
- nezahrnuje postřiky, nátěry</t>
  </si>
  <si>
    <t>702231</t>
  </si>
  <si>
    <t>KABELOVÁ CHRÁNIČKA ZEMNÍ DĚLENÁ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</si>
  <si>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</si>
  <si>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</si>
  <si>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</si>
  <si>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</si>
  <si>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</si>
  <si>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</si>
  <si>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</si>
  <si>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</si>
  <si>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</si>
  <si>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</si>
  <si>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</si>
  <si>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</si>
  <si>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</si>
  <si>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</si>
  <si>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</si>
  <si>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</si>
  <si>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</si>
  <si>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</si>
  <si>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74 Revize, zkoušky, měření a technická pomoc</t>
  </si>
  <si>
    <t>747211</t>
  </si>
  <si>
    <t>CELKOVÁ PROHLÍDKA, ZKOUŠENÍ, MĚŘENÍ A VYHOTOVENÍ VÝCHOZÍ REVIZNÍ ZPRÁVY, PRO OBJEM IN DO 100 TIS. KČ</t>
  </si>
  <si>
    <t>viz technická zpráva</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</si>
  <si>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</si>
  <si>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91-55-03</t>
  </si>
  <si>
    <t>Děčín východ – Děčín Prostřední Žleb, úprava vedení UPC, v km 458,021</t>
  </si>
  <si>
    <t>SO 91-55-03</t>
  </si>
  <si>
    <t>R91550301</t>
  </si>
  <si>
    <t>popis položky: provedení veškerých zeměměřičkých činností</t>
  </si>
  <si>
    <t>výkaz výměr: 50 m</t>
  </si>
  <si>
    <t>zahrnuje veškeré náklady spojené s objednatelem požadovanými úkony - viz technická zpráva</t>
  </si>
  <si>
    <t>R91550302</t>
  </si>
  <si>
    <t>OSTAT POŽADAVKY - DOKUMENTACE SKUTEČ PROVEDENÍ V DIGIT FORMĚ</t>
  </si>
  <si>
    <t>popis položky: vyhotovení dokumentace skutečného provedení</t>
  </si>
  <si>
    <t>výkaz výměr: na trasu 50 m</t>
  </si>
  <si>
    <t>zahrnuje veškeré náklady spojené s objednatelem požadovanými činnostmi a předání v digitální i písemné formě</t>
  </si>
  <si>
    <t>HLOUBENÍ RÝH ŠÍŘ DO 2M PAŽ I NEPAŽ TŘ. II, ODVOZ DO 1KM</t>
  </si>
  <si>
    <t>OTSKP_2019</t>
  </si>
  <si>
    <t>popis položky: zemní práce</t>
  </si>
  <si>
    <t>výkaz výměr 50m x 0,5 x 1,2</t>
  </si>
  <si>
    <t>PSV - montážní práce</t>
  </si>
  <si>
    <t>popis položky: založení rezervní chráničky</t>
  </si>
  <si>
    <t>výkaz výměr 30m</t>
  </si>
  <si>
    <t>702232</t>
  </si>
  <si>
    <t>KABELOVÁ CHRÁNIČKA ZEMNÍ DĚLENÁ DN PŘES 100 DO 200 MM</t>
  </si>
  <si>
    <t>výkaz výměr 50m</t>
  </si>
  <si>
    <t>742P17</t>
  </si>
  <si>
    <t>VYHLEDÁNÍ STÁVAJÍCÍHO KABELU (MĚŘENÍ, SONDA)</t>
  </si>
  <si>
    <t>výkaz výměr 4 ks</t>
  </si>
  <si>
    <t>75I61X</t>
  </si>
  <si>
    <t>KABEL ZEMNÍ KOAXIÁLNÍ PRŮMĚR DO 10 CM - MONTÁŽ</t>
  </si>
  <si>
    <t>75I61Y</t>
  </si>
  <si>
    <t>KABEL ZEMNÍ KOAXIÁLNÍ PRŮMĚR DO 10 CM - DEMONTÁŽ</t>
  </si>
  <si>
    <t>75I81X</t>
  </si>
  <si>
    <t>KABEL OPTICKÝ SINGLEMODE - MONTÁŽ</t>
  </si>
  <si>
    <t>výkaz výměr 2x 50m</t>
  </si>
  <si>
    <t>Technická specifikac: doplňující položka k pol. č.75I91X, která nezahrnuje manipulaci s HDPE s již zafouknutým OK</t>
  </si>
  <si>
    <t>75I81Y</t>
  </si>
  <si>
    <t>KABEL OPTICKÝ SINGLEMODE - DEMONTÁŽ</t>
  </si>
  <si>
    <t>Technická specifikac: doplňující položka k pol. č.75I91Y, která nezahrnuje manipulaci s HDPE s již zafouknutým OK</t>
  </si>
  <si>
    <t>75I91Y</t>
  </si>
  <si>
    <t>OPTOTRUBKA HDPE - DEMONTÁŽ</t>
  </si>
  <si>
    <t>75IJ31</t>
  </si>
  <si>
    <t>MĚŘENÍ ZÁVĚREČNÉ KOAXIÁLNÍHO KABELU</t>
  </si>
  <si>
    <t>výkaz výměr 1 úsek</t>
  </si>
  <si>
    <t>75IK11</t>
  </si>
  <si>
    <t>MĚŘENÍ STÁVAJÍCÍHO OPTICKÉHO KABELU</t>
  </si>
  <si>
    <t>výkaz výměr: OK 12 vláken a 24 vláken, měření před zahájením prací i po ukončení</t>
  </si>
  <si>
    <t xml:space="preserve">  SO 91-55-05</t>
  </si>
  <si>
    <t>Česko-saské přístavy, Úprava sdělovacího vedení, v km 458,630</t>
  </si>
  <si>
    <t>SO 91-55-05</t>
  </si>
  <si>
    <t>R91550501</t>
  </si>
  <si>
    <t>výkaz výměr: na trasu 80m</t>
  </si>
  <si>
    <t>R91550502</t>
  </si>
  <si>
    <t>výkaz výměr: na trasu 80 m</t>
  </si>
  <si>
    <t>zahrnuje veškeré náklady spojené s objednatelem požadovanými činnostmi a předání v digitální i písemné formě. Provizorní trasa se zaměřovat nebude.</t>
  </si>
  <si>
    <t>131831</t>
  </si>
  <si>
    <t>HLOUBENÍ JAM ZAPAŽ I NEPAŽ TŘ. II, ODVOZ DO 1KM</t>
  </si>
  <si>
    <t>výkaz výměr 2 nové stožáry x0,5m3</t>
  </si>
  <si>
    <t>výkaz výměr 80m x š.0,3m x hl.0,3m</t>
  </si>
  <si>
    <t>výkaz výměr 20m x 0,5 x 1,2</t>
  </si>
  <si>
    <t>702111</t>
  </si>
  <si>
    <t>KABELOVÝ ŽLAB ZEMNÍ VČETNĚ KRYTU SVĚTLÉ ŠÍŘKY DO 120 MM</t>
  </si>
  <si>
    <t>výkaz výměr 80 m</t>
  </si>
  <si>
    <t>výkaz výměr 2 ks</t>
  </si>
  <si>
    <t>75H111</t>
  </si>
  <si>
    <t>STOŽÁR (SLOUP) DŘEVĚNÝ JEDNODUCHÝ PATKOVANÝ</t>
  </si>
  <si>
    <t>75H323</t>
  </si>
  <si>
    <t>KABEL ZÁVĚSNÝ METALICKÝ PRŮMĚR ŽÍLY 0,8 MM PŘES 10XN</t>
  </si>
  <si>
    <t>výkaz výměr 100m x 20 čtyřek</t>
  </si>
  <si>
    <t>75H32Y</t>
  </si>
  <si>
    <t>KABEL ZÁVĚSNÝ METALICKÝ PRŮMĚR ŽÍLY 0,8 MM - DEMONTÁŽ</t>
  </si>
  <si>
    <t>popis položky: demontáž stávajícího před stavbou</t>
  </si>
  <si>
    <t>výkaz výměr 100m</t>
  </si>
  <si>
    <t>75I222</t>
  </si>
  <si>
    <t>KABEL ZEMNÍ DVOUPLÁŠŤOVÝ BEZ PANCÍŘE PRŮMĚRU ŽÍLY 0,8 MM DO 25XN</t>
  </si>
  <si>
    <t>popis položky: pro provizorní řešení</t>
  </si>
  <si>
    <t>75I22Y</t>
  </si>
  <si>
    <t>KABEL ZEMNÍ DVOUPLÁŠŤOVÝ BEZ PANCÍŘE PRŮMĚRU ŽÍLY 0,8 MM - DEMONTÁŽ</t>
  </si>
  <si>
    <t>popis položky: demontáž provizoria</t>
  </si>
  <si>
    <t>75IE21</t>
  </si>
  <si>
    <t>SKŘÍŇ ROZVODNÁ DO 100 PÁRŮ</t>
  </si>
  <si>
    <t>75IFA1</t>
  </si>
  <si>
    <t>NOSNÍK BLESKOJISTEK</t>
  </si>
  <si>
    <t>výkaz výměr 40 ks</t>
  </si>
  <si>
    <t>75IJ12</t>
  </si>
  <si>
    <t>MĚŘENÍ JEDNOSMĚRNÉ NA SDĚLOVACÍM KABELU</t>
  </si>
  <si>
    <t>výkaz výměr 2x40 kabelových párů, jeden kus odpovídá 1 páru v kabelu, měřit provizorní i definitivní řešení</t>
  </si>
  <si>
    <t>75IJ16</t>
  </si>
  <si>
    <t>MĚŘENÍ A VYROVNÁNÍ KAPACITNÍCH NEROVNOVÁH NA MÍSTNÍM SDĚLOVACÍM KABELU, KABEL DO 8 KM DÉLKY, 1 ČTYŘKA</t>
  </si>
  <si>
    <t>výkaz výměr 20 kabelových čtyřek, jen finální stav</t>
  </si>
  <si>
    <t xml:space="preserve">  SO 91-55-06</t>
  </si>
  <si>
    <t>Děčínský tunel, úprava vedení UPC, v km 458,234</t>
  </si>
  <si>
    <t>SO 91-55-06</t>
  </si>
  <si>
    <t xml:space="preserve">  SO 91-80-01</t>
  </si>
  <si>
    <t>Příprava území</t>
  </si>
  <si>
    <t>SO 91-80-01</t>
  </si>
  <si>
    <t>R02720</t>
  </si>
  <si>
    <t>POMOC PRÁCE ZŘÍZ NEBO ZAJIŠŤ REGULACI A OCHRANU DOPRAVY</t>
  </si>
  <si>
    <t>Dopravně inženýrská opatření po dobu průběhu stavby (B.8.4)</t>
  </si>
  <si>
    <t>zahrnuje veškeré náklady spojené s objednatelem požadovanými zařízeními</t>
  </si>
  <si>
    <t>měření vlivu provádění sanace tunelu SO 91-25-01 na okolí  
tenzometrická měření změn poruch na budovách v rozsahu viz příloha 001 - TZ  
vypracování zprávy o měření  1 x měsíc viz příloha 001 - TZ po dobu stavby 01/2022 až 04/2023</t>
  </si>
  <si>
    <t>R02946</t>
  </si>
  <si>
    <t>Vypracování fotodokumentace - pasport budov</t>
  </si>
  <si>
    <t>pasport budov v blízkosti tunelu SO 91-25-01  
vypracování fotodokumentace 1 x měsíc budov viz příloha 001 - TZ po dobu stavby 01/2022 až 04/2023</t>
  </si>
  <si>
    <t>položka zahrnuje:  
- fotodokumentaci zadavatelem požadovaného děje a konstrukcí v požadovaných časových intervalech  
- zadavatelem specifikované výstupy (fotografie v papírovém a digitálním formátu) v požadovaném počtu</t>
  </si>
  <si>
    <t>R03430</t>
  </si>
  <si>
    <t>STAVEBNÍ VYBAVENÍ STABILNÍ PRO DRCENÍ A TŘÍD KAMENIVA</t>
  </si>
  <si>
    <t>Recyklační linka: recyklace kolejového lože viz SO 91-10-01 a drcení výrubu z  tunelu viz  SO 91-25-01</t>
  </si>
  <si>
    <t>zahrnuje objednatelem povolené náklady na stavební vybavení zhotovitele</t>
  </si>
  <si>
    <t>12110A</t>
  </si>
  <si>
    <t>SEJMUTÍ ORNICE NEBO LESNÍ PŮDY - BEZ DOPRAVY</t>
  </si>
  <si>
    <t>(280+2050+2300)*0,2=926.000 [A]</t>
  </si>
  <si>
    <t>položka zahrnuje sejmutí ornice bez ohledu na tloušťku vrstvy  
nezahrnuje uložení na trvalou skládku</t>
  </si>
  <si>
    <t>Ocelové sloupky dl. 2,5m á 2m</t>
  </si>
  <si>
    <t>72=72.000 [A]</t>
  </si>
  <si>
    <t>- dodání a osazení předepsaného sloupku včetně PKO  
- případnou betonovou patku z předepsané třídy betonu  
- nutné zemní práce</t>
  </si>
  <si>
    <t>komplet vč. všeho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</si>
  <si>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</si>
  <si>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R916811</t>
  </si>
  <si>
    <t>ODDĚL OPLOCENÍ S PODSTAVCI DRÁTĚNNÉ - DOD A MONTÁŽ</t>
  </si>
  <si>
    <t>kompletní dodávka  drátěného plotu výšky  h=2.0 m vč. montáže  
(R-položka odvozeno z dopravního značení)</t>
  </si>
  <si>
    <t>položka zahrnuje:  
- dodání zařízení v předepsaném provedení včetně jejich osazení  
- údržbu po celou dobu trvání funkce, náhradu zničených nebo ztracených kusů, nutnou opravu poškozených částí</t>
  </si>
  <si>
    <t>ODDĚL OPLOCENÍ S PODSTAVCI PLECHOVÉ - DOD A MONTÁŽ</t>
  </si>
  <si>
    <t>výška 2 m</t>
  </si>
  <si>
    <t>položka zahrnuje:    
- dodání zařízení v předepsaném provedení včetně jejich osazení    
- údržbu po celou dobu trvání funkce, náhradu zničených nebo ztracených kusů, nutnou opravu poškozených částí  
Pozn. Oplocení prostoru hloubené části Děčínského tunelu SO 91-25-01</t>
  </si>
  <si>
    <t>ornice 926*1,8=1 666.800 [A]</t>
  </si>
  <si>
    <t>sloupky 51*2,5*0,2*0,2*2,3=11.730 [A]</t>
  </si>
  <si>
    <t xml:space="preserve">  SO 91-82-01</t>
  </si>
  <si>
    <t>Terénní úpravy</t>
  </si>
  <si>
    <t>SO 91-82-01</t>
  </si>
  <si>
    <t>R014211</t>
  </si>
  <si>
    <t>POPLATKY ZA ZEMNÍK - ORNICE</t>
  </si>
  <si>
    <t>zahrnuje veškeré poplatky majiteli zemníku související s nákupem zeminy (nikoliv s otvírkou zemníku)</t>
  </si>
  <si>
    <t>do 20 km</t>
  </si>
  <si>
    <t>1935*20=38 700.000 [A]</t>
  </si>
  <si>
    <t>Položka zahrnuje srovnání výškových rozdílů trénu</t>
  </si>
  <si>
    <t>18222</t>
  </si>
  <si>
    <t>ROZPROSTŘENÍ ORNICE VE SVAHU V TL DO 0,15M</t>
  </si>
  <si>
    <t>Položka obsahuje:  
nutné přemístění ornice z dočasných skládek vzdálených do 50m rozprostření ornice v předepsané tloušťce ve svahu přes 1:5</t>
  </si>
  <si>
    <t>položka zahrnuje: nutné přemístění ornice z dočasných skládek vzdálených do 50m rozprostření ornice v předepsané tloušťce v rovině a ve svahu do 1:5</t>
  </si>
  <si>
    <t>Zahrnuje dodání a položení předepsané zatravňovací textilie bez ohledu na sklon terénu, zalévání, první pokosení</t>
  </si>
  <si>
    <t>Zahrnuje pokosení se shrabáním, naložení shrabků na dopravní prostředek, s odvozem a se složením, to vše bez ohledu na sklon terénu zahrnuje nutné zalití a hnojení</t>
  </si>
  <si>
    <t>18351</t>
  </si>
  <si>
    <t>CHEMICKÉ ODPLEVELENÍ</t>
  </si>
  <si>
    <t>položka zahrnuje celoplošný postřik a chemickou likvidace nežádoucích rostlin nebo jejích částí a zabránění jejich dalšímu růstu na urovnaném volném terénu</t>
  </si>
  <si>
    <t>položka zahrnuje veškerý materiál, výrobky a polotovary, včetně mimostaveništní a vnitrostaveništní dopravy (rovněž přesuny), včetně naložení a složení, případně s uložením</t>
  </si>
  <si>
    <t>19090</t>
  </si>
  <si>
    <t>VŠEOBECNÉ ÚPRAVY OSTATNÍCH PLOCH</t>
  </si>
  <si>
    <t>Všeobecné úpravy musí zahrnovat úpravu území po uskutečnění stavby, tak jak je požadováno v zadávací dokumentaci s výjimkou těch prací, pro které jsou uvedeny samostatné položky.</t>
  </si>
  <si>
    <t xml:space="preserve">  SO 91-83-01</t>
  </si>
  <si>
    <t>Kácení a náhradní výsadba</t>
  </si>
  <si>
    <t>SO 91-83-01</t>
  </si>
  <si>
    <t>112318R</t>
  </si>
  <si>
    <t>Štěpkování ořezaných větví D do 10 cm s odvozem do 20 km</t>
  </si>
  <si>
    <t>1: z dendrologického průzkumu</t>
  </si>
  <si>
    <t>veškeré myslitelné dokončovací dřevařské práce, včetně příslušné manipulace a dopravy</t>
  </si>
  <si>
    <t>R111208</t>
  </si>
  <si>
    <t>ODSTRANĚNÍ KŘOVIN S ODVOZEM DO 20KM</t>
  </si>
  <si>
    <t>odstranění křovin a stromů do průměru 100 mm  
doprava dřevin na předepsanou vzdálenost  
štěpkování</t>
  </si>
  <si>
    <t>R112018</t>
  </si>
  <si>
    <t>KÁCENÍ STROMŮ D KMENE DO 0,5M S ODSTRANĚNÍM PAŘEZŮ, ODVOZ DO 20KM</t>
  </si>
  <si>
    <t>Kácení stromů se měří v [ks] poražených stromů (průměr stromů se měří v místě řezu) a zahrnuje zejména:  
- poražení stromu a osekání větví  
-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</si>
  <si>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R112028</t>
  </si>
  <si>
    <t>KÁCENÍ STROMŮ D KMENE DO 0,9M S ODSTRANĚNÍM PAŘEZŮ, ODVOZ DO 20KM</t>
  </si>
  <si>
    <t>R11231</t>
  </si>
  <si>
    <t>ŠTĚPKOVÁNÍ PAŘEZŮ D DO 0,5M</t>
  </si>
  <si>
    <t>zahrnuje potřebný stroj a odvoz vyzískaného materiálu dle pokynů zadávací dokumentace  
položka je určena pro zpracování hmoty z odstraněných pařezů, které nebyly frézované</t>
  </si>
  <si>
    <t>R11232</t>
  </si>
  <si>
    <t>ŠTĚPKOVÁNÍ PAŘEZŮ D DO 0,9M</t>
  </si>
  <si>
    <t>R18331</t>
  </si>
  <si>
    <t>SADOVNICKÉ OBDĚLÁNÍ PŮDY</t>
  </si>
  <si>
    <t>1 m2 na dřevinu průměrně</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</si>
  <si>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</si>
  <si>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R18351</t>
  </si>
  <si>
    <t>1: průměrně 1,5 x násobek zamulčované plochy</t>
  </si>
  <si>
    <t>R18461</t>
  </si>
  <si>
    <t>MULČOVÁNÍ</t>
  </si>
  <si>
    <t>1 m2 na dřevinu</t>
  </si>
  <si>
    <t>položka zahrnuje dodání a rozprostření mulčovací kůry nebo štěpky v předepsané tloušťce nebo mulčovací textilie bez ohledu na sklon terénu, stabilizaci mulče proti erozi, přísady proti vznícení mulče, naložení a odvoz odpadu</t>
  </si>
  <si>
    <t>R18471</t>
  </si>
  <si>
    <t>OŠETŘENÍ DŘEVIN VE SKUPINÁCH</t>
  </si>
  <si>
    <t>1: plocha u keřů x 5 (roky údržba)</t>
  </si>
  <si>
    <t>položka zahrnuje odplevelení s nakypřením, vypletí, ošetření řezem, hnojením, odstranění poškozených částí dřevin s případným složením odpadu na hromady, naložením na dopravní prostředek, odvozem a složením</t>
  </si>
  <si>
    <t>R18472</t>
  </si>
  <si>
    <t>OŠETŘENÍ DŘEVIN SOLITÉRNÍCH</t>
  </si>
  <si>
    <t>1: počet stromů*5  (roky údržba)</t>
  </si>
  <si>
    <t>odplevelení s nakypřením, vypletí, řezem, hnojením, odstranění poškozených částí dřevin s případným složením odpadu na hromady, naložením na dopravní prostředek, odvozem a složením</t>
  </si>
  <si>
    <t>R18481</t>
  </si>
  <si>
    <t>OCHRANA STROMŮ BEDNĚNÍM (kůly)</t>
  </si>
  <si>
    <t>1: 3 kůly na alejový strom, ochrana kmene proti korní spále</t>
  </si>
  <si>
    <t>Popisy prací zahrnují veškerý materiál, výrobky a polotovary, včetně mimostaveništní a vnitrostaveništní dopravy(rovněž přesuny), včetně naložení a složení,případně s uloženímViz :     
– Předpis  S4 Železniční spodek.   
– Vzorové listy železničního spodku Ž2, Ž3, Ž5.   
– Technické kvalitativní podmínky staveb Státních drah, kap.1, 2, 3, 4, 5, 15, 24.</t>
  </si>
  <si>
    <t>R184A2NV</t>
  </si>
  <si>
    <t>VYSAZOVÁNÍ KEŘŮ LISTNATÝCH BEZ BALU VČETNĚ VÝKOPU JAMKY</t>
  </si>
  <si>
    <t>1: náhradní výsadby</t>
  </si>
  <si>
    <t>Položka vysazování keřů zahrnuje i hloubení jamek (min. rozměry pro keře 30/30/30cm) se 100%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 Minimální výška keřů 100 cm, Rhododendrony 80 cm.</t>
  </si>
  <si>
    <t>R184B14</t>
  </si>
  <si>
    <t>VYSAZOVÁNÍ STROMŮ LISTNATÝCH S BALEM OBVOD KMENE DO 14CM, PODCHOZÍ VÝŠ MIN 2,2M</t>
  </si>
  <si>
    <t>tzv. alejový strom</t>
  </si>
  <si>
    <t>Položka vysazování stromů zahrnuje i hloubení jamek (min. rozměry pro stromy min. 1,5 násobek balu výpěstku) se 100%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 Plus povýsadbový řez.</t>
  </si>
  <si>
    <t>R18600</t>
  </si>
  <si>
    <t>1: 50l/strom, 1l/keř - celkem 5 zálivek</t>
  </si>
  <si>
    <t>Reko1</t>
  </si>
  <si>
    <t>Přesazení stromu o obvodu kmene 10 - 15 cm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</si>
  <si>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</si>
  <si>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Reko2</t>
  </si>
  <si>
    <t>Zavlažovací vaky</t>
  </si>
  <si>
    <t>1: dle vydaného rozhodnutí OŽP Děčín</t>
  </si>
  <si>
    <t xml:space="preserve">  SO 91-84-02</t>
  </si>
  <si>
    <t>Děčínský tunel, zabezpečení veřejných zájmů - provizorní kabelová lávka</t>
  </si>
  <si>
    <t>SO 91-84-02</t>
  </si>
  <si>
    <t>R02742</t>
  </si>
  <si>
    <t>PROVIZORNÍ LÁVKY</t>
  </si>
  <si>
    <t>ROZPĚTÍ 12.5 M, ŠÍŘKA 2.0 M, délka 13.5 m, Výška do 5.0 m, včetně montáže, demontáže a pronájmu po dobu výstavby</t>
  </si>
  <si>
    <t xml:space="preserve">  SO 91-84-03</t>
  </si>
  <si>
    <t>Děčínský tunel, zabezpečení veřejných zájmů - obnova plotu km 458,225</t>
  </si>
  <si>
    <t>SO 91-84-03</t>
  </si>
  <si>
    <t>0.9*0.45*(12.79+11.07+8.180)=12.976 [A] výkop pro základ</t>
  </si>
  <si>
    <t>0.8*0.45*(12.79+11.07+8.180)=11.534 [A] základ plotu 
 0,5*2.47=1.235 [B] výplň sloupku plotu 
Celkem: A+B=12.769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</si>
  <si>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</si>
  <si>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</si>
  <si>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</si>
  <si>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15*4*2*1.6/1000=0.192 [A] výztuž sloupků</t>
  </si>
  <si>
    <t>318952</t>
  </si>
  <si>
    <t>ZDI ODDĚLOVACÍ A OHRADNÍ ZE DŘEVA TVRDÉHO</t>
  </si>
  <si>
    <t>plotová výplň</t>
  </si>
  <si>
    <t>0.026*(0.9*(4*2.28+5*2.09+2.25)+3.55*1.57)=0.655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</si>
  <si>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</si>
  <si>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34827</t>
  </si>
  <si>
    <t>PLOTOVÉ ZÍDKY Z CIHEL A TVÁRNIC NEPÁLENÝCH</t>
  </si>
  <si>
    <t>0.39*0.2*1.95*8+0.39*0.2*1.76*5+0.2*1.76*1.6=2.466 [A] sloupky 
 0.2*(2.28*(0.6*2+0.8*2)+2.09*(0.6*1+0.8*4)+2.25*0.6) =3.135 [B] podezdívka 
 0.3*(28.5+12*01)*0.05=0.608 [C] krycí desky 
Celkem: A+B+C=6.209 [D]</t>
  </si>
  <si>
    <t>0.25*28.5*2=14.250 [A] IZOLACE BOKU TVAROVEK</t>
  </si>
  <si>
    <t>711112</t>
  </si>
  <si>
    <t>IZOLACE BĚŽNÝCH KONSTRUKCÍ PROTI ZEMNÍ VLHKOSTI ASFALTOVÝMI PÁSY</t>
  </si>
  <si>
    <t>0,5*28,5=14.250 [A] IZOLACE ZÁKLADU</t>
  </si>
  <si>
    <t>bránový pant 4 ks - 4*5=20.000 [A] kg/ks 
šrouby výplně (24*10+80)*0.15=48.000 [B] kg /ks 
připojovací úhelník (10*2*0.9)*5=90.000 [C] kg/m 
brána (3.55*2+1.57*4)*10=133.800 [D] kg/m 
táhla 2*2,26*2=9.040 [E] kg/m 
Celkem: A+B+C+D+E=300.840 [F]</t>
  </si>
  <si>
    <t>966844</t>
  </si>
  <si>
    <t>ODSTRANĚNÍ OPLOCENÍ PLECHOVÉHO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</si>
  <si>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</si>
  <si>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966845</t>
  </si>
  <si>
    <t>ODSTRANĚNÍ OPLOCENÍ Z BETON DÍLCŮ</t>
  </si>
  <si>
    <t>12,976*1,8=23.357 [A]</t>
  </si>
  <si>
    <t>20*2,3=46.000 [A]</t>
  </si>
  <si>
    <t>R015170</t>
  </si>
  <si>
    <t>909</t>
  </si>
  <si>
    <t>POPLATKY ZA LIKVIDACI ODPADŮ NEKONTAMINOVANÝCH - 17 02 01 DŘEVO PO STAVEBNÍM POUŽITÍ, Z DEMOLIC VČ. DOPRAVY</t>
  </si>
  <si>
    <t>0,66*0,5=0.330 [A]</t>
  </si>
  <si>
    <t>E.1.6</t>
  </si>
  <si>
    <t>Potrubní vedení</t>
  </si>
  <si>
    <t xml:space="preserve">  SO 91-50-01</t>
  </si>
  <si>
    <t>Přeložka kanalizace DN 600 SVS, km 458,04</t>
  </si>
  <si>
    <t>SO 91-50-01</t>
  </si>
  <si>
    <t>viz. výkaz výměr</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</si>
  <si>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</si>
  <si>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Technická specifikace položky odpovídá příslušné cenové soustavě.</t>
  </si>
  <si>
    <t>17581</t>
  </si>
  <si>
    <t>OBSYP POTRUBÍ A OBJEKTŮ Z NAKUPOVANÝCH MATERIÁLŮ</t>
  </si>
  <si>
    <t>451573</t>
  </si>
  <si>
    <t>VÝPLŇ VRSTVY Z KAMENIVA TĚŽENÉHO, INDEX ZHUTNĚNÍ ID DO 0,9</t>
  </si>
  <si>
    <t>45169</t>
  </si>
  <si>
    <t>PODKL A VÝPLŇ VRSTVY ZE STABILIZOVANÉHO POPÍLKU</t>
  </si>
  <si>
    <t>Trubní vedení</t>
  </si>
  <si>
    <t>83458</t>
  </si>
  <si>
    <t>POTRUBÍ Z TRUB KAMENINOVÝCH DN DO 600MM</t>
  </si>
  <si>
    <t>894158</t>
  </si>
  <si>
    <t>ŠACHTY KANALIZAČNÍ Z BETON DÍLCŮ NA POTRUBÍ DN DO 600MM</t>
  </si>
  <si>
    <t>899672</t>
  </si>
  <si>
    <t>ZKOUŠKA VODOTĚSNOSTI POTRUBÍ DN DO 600MM</t>
  </si>
  <si>
    <t>89980</t>
  </si>
  <si>
    <t>TELEVIZNÍ PROHLÍDKA POTRUBÍ</t>
  </si>
  <si>
    <t>R82458</t>
  </si>
  <si>
    <t>POTRUBÍ Z TRUB ŽELEZOBETONOVÝCH DN DO 600MM</t>
  </si>
  <si>
    <t>pozn.potrubí bude opatřeno čedičovou vystélkou.</t>
  </si>
  <si>
    <t>96715A</t>
  </si>
  <si>
    <t>VYBOURÁNÍ ČÁSTÍ KONSTRUKCÍ BETON - BEZ DOPRAVY</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</si>
  <si>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</si>
  <si>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</si>
  <si>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t>
  </si>
  <si>
    <t>likvidace betonového potrubí</t>
  </si>
  <si>
    <t xml:space="preserve">  SO 91-50-02</t>
  </si>
  <si>
    <t>Děčínský tunel, přeložka kanalizace DN 300 SVS, km 458,051</t>
  </si>
  <si>
    <t>SO 91-50-02</t>
  </si>
  <si>
    <t>výkop mimo tunel (ostatní je součástí výkopu tunelu)</t>
  </si>
  <si>
    <t>82445</t>
  </si>
  <si>
    <t>POTRUBÍ Z TRUB ŽELEZOBETONOVÝCH DN DO 300MM</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</si>
  <si>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</si>
  <si>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VYBOURÁNÍ POTRUBÍ DN DO 300MM KANALIZAČ</t>
  </si>
  <si>
    <t xml:space="preserve">  SO 91-50-03</t>
  </si>
  <si>
    <t>Děčínský tunel, úprava šachty - bezejmenná vodoteč, km 458,220</t>
  </si>
  <si>
    <t>SO 91-50-03</t>
  </si>
  <si>
    <t>89911G</t>
  </si>
  <si>
    <t>LITINOVÝ POKLOP D400</t>
  </si>
  <si>
    <t>likvidace čáati betonové šachty</t>
  </si>
  <si>
    <t xml:space="preserve">  SO 91-51-01</t>
  </si>
  <si>
    <t>Přeložka vodovodu DN 200 - SČVK a.s</t>
  </si>
  <si>
    <t>SO 91-51-01</t>
  </si>
  <si>
    <t>71342</t>
  </si>
  <si>
    <t>IZOLACE TEPELNÁ POTRUBÍ SNÍMATELNÁ</t>
  </si>
  <si>
    <t>položka zahrnuje:  
- dodání a uložení předepsaného izolačního materiálu předepsaným způsobem včetně vnitrostaveništní a mimostaveništní dopravy  
- veškerý upevňovací a pomocný materiál  
- předepsané přesahy (nezapočítávají se do výměry)</t>
  </si>
  <si>
    <t>85134</t>
  </si>
  <si>
    <t>POTRUBÍ Z TRUB LITINOVÝCH TLAKOVÝCH HRDLOVÝCH DN DO 200MM</t>
  </si>
  <si>
    <t>87334</t>
  </si>
  <si>
    <t>POTRUBÍ Z TRUB PLASTOVÝCH TLAKOVÝCH SVAŘOVANÝCH DN DO 200MM</t>
  </si>
  <si>
    <t>891134</t>
  </si>
  <si>
    <t>ŠOUPÁTKA DN DO 200MM</t>
  </si>
  <si>
    <t>899641</t>
  </si>
  <si>
    <t>TLAKOVÉ ZKOUŠKY POTRUBÍ DN DO 200MM</t>
  </si>
  <si>
    <t>89974</t>
  </si>
  <si>
    <t>PROPLACH A DEZINFEKCE VODOVODNÍHO POTRUBÍ DN DO 200MM</t>
  </si>
  <si>
    <t>899901</t>
  </si>
  <si>
    <t>PŘEPOJENÍ PŘÍPOJEK (přepojení hlavní potrubí - provizorní potrubí)</t>
  </si>
  <si>
    <t>969134</t>
  </si>
  <si>
    <t>VYBOURÁNÍ POTRUBÍ DN DO 200MM VODOVODNÍCH</t>
  </si>
  <si>
    <t>včetně manipulace a odvozu na deponii - majetek vodáren</t>
  </si>
  <si>
    <t xml:space="preserve">  SO 91-51-02.1</t>
  </si>
  <si>
    <t>Děčínský tunel, provizorní úpravy vodovodů DN 80 SVS, km 458,211</t>
  </si>
  <si>
    <t>SO 91-51-02.1</t>
  </si>
  <si>
    <t>87326</t>
  </si>
  <si>
    <t>POTRUBÍ Z TRUB PLASTOVÝCH TLAKOVÝCH SVAŘOVANÝCH DN DO 80MM</t>
  </si>
  <si>
    <t>891126</t>
  </si>
  <si>
    <t>ŠOUPÁTKA DN DO 80MM</t>
  </si>
  <si>
    <t>891926</t>
  </si>
  <si>
    <t>ZEMNÍ SOUPRAVY DN DO 80MM S POKLOPEM</t>
  </si>
  <si>
    <t>893111</t>
  </si>
  <si>
    <t>ŠACHTY ARMATUR Z BETON DÍLCŮ PŮDORYS PLOCHY DO 1,5M2</t>
  </si>
  <si>
    <t>899308</t>
  </si>
  <si>
    <t>DOPLŇKY NA PLYN POTRUBÍ - SIGNALIZAČ VODIČ</t>
  </si>
  <si>
    <t>899309</t>
  </si>
  <si>
    <t>DOPLŇKY NA PLYN POTRUBÍ - VÝSTRAŽNÁ FÓLIE</t>
  </si>
  <si>
    <t>899611</t>
  </si>
  <si>
    <t>TLAKOVÉ ZKOUŠKY POTRUBÍ DN DO 80MM</t>
  </si>
  <si>
    <t>89971</t>
  </si>
  <si>
    <t>PŘEPOJENÍ PŘÍPOJEK</t>
  </si>
  <si>
    <t>vybourání původní arm. šachty</t>
  </si>
  <si>
    <t>likvidace stávající vodoměrné šachty</t>
  </si>
  <si>
    <t xml:space="preserve">  SO 91-51-02.2</t>
  </si>
  <si>
    <t>SO 91-51-02.2</t>
  </si>
  <si>
    <t>R-položka</t>
  </si>
  <si>
    <t>ochrana potrubí proti zamrznutí</t>
  </si>
  <si>
    <t>(izolace,odporový drát) - provizorní přeložka</t>
  </si>
  <si>
    <t xml:space="preserve">  SO 91-51-04</t>
  </si>
  <si>
    <t>Děčínský tunel, přeložka vodovodu DN 400 SVS, km 458,210 až 458,285</t>
  </si>
  <si>
    <t>SO 91-51-04</t>
  </si>
  <si>
    <t>029113</t>
  </si>
  <si>
    <t>OSTATNÍ POŽADAVKY - GEODETICKÉ ZAMĚŘENÍ - CELKY</t>
  </si>
  <si>
    <t>zaměření polohy stávajícího vodovodu či jeho částí (šoupátko, odbočka atd.) v kopaných sondách   
kompletní - včetně výstupu pro stavbu/projektanta   
7 kopaných sond</t>
  </si>
  <si>
    <t>4+3=7,000 [A]</t>
  </si>
  <si>
    <t>02943</t>
  </si>
  <si>
    <t>Předpokládaný rozsah RDS:   
Dopracování PD na základě znalosti konkrétního dodavatele trubního materiálu a na základě zaměření polohy stávajícího vodovodu v kopaných sondách.</t>
  </si>
  <si>
    <t>02960</t>
  </si>
  <si>
    <t>OSTATNÍ POŽADAVKY - ODBORNÝ DOZOR</t>
  </si>
  <si>
    <t>Autorský dozor na stavbě - technická pomoc zhotoviteli. Předpokládaný rozsah 40 hodin</t>
  </si>
  <si>
    <t>zahrnuje veškeré náklady spojené s objednatelem požadovaným dozorem</t>
  </si>
  <si>
    <t>R03340</t>
  </si>
  <si>
    <t>SLUŽBY ZAJIŠŤUJÍCÍ ZÁSOBOVÁNÍ</t>
  </si>
  <si>
    <t>zajištění náhradního zásobování vodou cisternami dle požadavku provozovatele SČS, a.s.   
- po dobu přerušení provozu potrubí - propojení přeložky max. 24 hod</t>
  </si>
  <si>
    <t>zahrnuje objednatelem povolené náklady na služby pro zhotovitele</t>
  </si>
  <si>
    <t>13173</t>
  </si>
  <si>
    <t>HLOUBENÍ JAM ZAPAŽ I NEPAŽ TŘ. I</t>
  </si>
  <si>
    <t>kopané sondy pro zjištění skutečné polohy vodovodu DN 400 jak v oblasti Děčínského, tak v oblasti Loubského tunelu   
Děčínský tunel - 4 ks kopaných sond   
Loubský tune - 3 ks kopaných sondl</t>
  </si>
  <si>
    <t>Děčínský tunel: 4*(2,0*2,0*2,5)=40,000 [A]  
Loubský tunel: 3*(2,0*2,0*2,5)=30,000 [B]  
Celkem: A+B=70,000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</si>
  <si>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</si>
  <si>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výkop pažené rýhy pro přeložku vodovodu ve staničení km 0,000 - 0,033 (vodovodu)   
podél pilotové stěny, včetně rozšíření pro propoj, včetně odkopání pro odřezání lanových kotev   
- výkop pro podpěry zajištění vodovodu DN 400 - Loubský tunel</t>
  </si>
  <si>
    <t>rýha: 35,0*2,6*1,55=141,050 [A]  
rozšíření pro propoj: 4,0*0,6*2,6=6,240 [B]  
výkop pro podpěry (Loubský): 2*1,0*1,0*1,0=2,000 [C]  
výkop pro odřezání kotev: 29,0*0,5*1,4=20,300 [D]  
Celkem: A+B+C+D=169,590 [E]</t>
  </si>
  <si>
    <t>zasypání kopaných sond</t>
  </si>
  <si>
    <t>zásyp potrubí přeložky DN 400 dle výkresu č. 004   
parametry hutnění dle TZ (po vrstvách 0,3 m)</t>
  </si>
  <si>
    <t>km 0,000 - 0,032 (š*prům.hl.*délka): 1,4*1,5*34=71,400 [A]  
km 0,000 - 0,032 rozšíření svah 1:1 (š*prům.hl.*délka): 1,0/2*1,0*34=17,000 [B]  
rozšíření pro propoj u NB1: 3,63*1,5=5,445 [C]  
km 0,032 - 0,046 (plocha*délka): 4,2*14,0=58,800 [D]  
km 0,046 - 0,066 (plocha*délka): 5,86*22,0=128,920 [E]  
Celkem: A+B+C+D+E=281,565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</si>
  <si>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</si>
  <si>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</si>
  <si>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přeložka DN 400: 0,88*(32,0+2,0)+1,182*(34,0+2,0)=72,472 [A]  
rozšíření pro propoj: 2*(2*0,4*1,6)=2,560 [B]  
stáv. vodovod DN 400 (Loubský): 0,88*(18,0+2,0)*1,2=21,120 [C]  
Celkem: A+B+C=96,152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</si>
  <si>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</si>
  <si>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272314</t>
  </si>
  <si>
    <t>ZÁKLADY Z PROSTÉHO BETONU DO C25/30</t>
  </si>
  <si>
    <t>trvalé podpěrné bloky z monolitického prostého betonu C25/30 X0    
na potrubí DN 400 ve stavební jámě Loubského tunelu   
+ opěrný (kotevní) blok na přeložce</t>
  </si>
  <si>
    <t>2*0,8*0,6*1,6*1,5=2,304 [A]  
1,0*1,5*1,0=1,500 [B]  
Celkem: A+B=3,804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</si>
  <si>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</si>
  <si>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451572</t>
  </si>
  <si>
    <t>VÝPLŇ VRSTVY Z KAMENIVA TĚŽENÉHO, INDEX ZHUTNĚNÍ ID DO 0,8</t>
  </si>
  <si>
    <t>Podsyp pískem, potrubí uložit po celé délce, pod hrdly vyhloubit jamky + úložný klín.</t>
  </si>
  <si>
    <t>délky určeny ze situace a řezů  
přeložka DN 400: 0,42*34+0,465*34=30,090 [A]  
podepření vodovodu DN 400 (Loubský): 0,42*(18,0+2,0)*1,2=10,080 [B]  
Celkem: A+B=40,170 [C]</t>
  </si>
  <si>
    <t>položka zahrnuje dodávku předepsaného kameniva, mimostaveništní a vnitrostaveništní dopravu a jeho uložení    
není-li v zadávací dokumentaci uvedeno jinak, jedná se o nakupovaný materiál</t>
  </si>
  <si>
    <t>46591</t>
  </si>
  <si>
    <t>DLAŽBY Z KAMENICKÝCH VÝROBKŮ</t>
  </si>
  <si>
    <t>odláždění poklopů dvojřádkem ze žulových kostek do betonu, vyspárování MC   
žulové kostky 10x10x10 cm</t>
  </si>
  <si>
    <t>odláždění poklopu vzdušníkové šachty: 2,2*0,3=0,660 [A]  
odláždění poklopu šoupátka: 0,6*0,6=0,360 [B]  
Celkem: A+B=1,020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</si>
  <si>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</si>
  <si>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891946</t>
  </si>
  <si>
    <t>ZEMNÍ SOUPRAVY DN DO 400MM S POKLOPEM</t>
  </si>
  <si>
    <t>výměna zemní soupravy u šoupátka na odbočce ke vzdušníku   
komplet s novým poklopem</t>
  </si>
  <si>
    <t>1=1,000 [A]</t>
  </si>
  <si>
    <t>vzdušníková šachta kompletní včetně atypického poklopu z kompozitu A15   
vnitřní půdorysné rozměry min. 1,0 x 1,0 m, poklop kruhový nebo čtvercový min. rozměr 1000 mm   
tvar bude upřesněn po odkopání a zaměření stávající vzdušníkové odbočky v RDS</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</si>
  <si>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</si>
  <si>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899305-R</t>
  </si>
  <si>
    <t>DOPLŇKY NA POTRUBÍ - ORIENTAČNÍ SLOUPEK</t>
  </si>
  <si>
    <t>orientační sloupek včetně plastové orientační tabulky - u poklopu šoupátka na vzdušníkové odbočce   
Loubský tunel</t>
  </si>
  <si>
    <t>sloupky+ tabulky: 1+1=2,000 [A]</t>
  </si>
  <si>
    <t>- Položka zahrnuje veškerý materiál, výrobky a polotovary, včetně mimostaveništní a vnitrostaveništní dopravy (rovněž přesuny), včetně naložení a složení,případně s uložením.    
- položka izolační spoj zahrnuje i kontrolní vývod izolačního spoje.</t>
  </si>
  <si>
    <t>DOPLŇKY NA POTRUBÍ - SIGNALIZAČ VODIČ</t>
  </si>
  <si>
    <t>Signalizační vodič přilepen páskou na střed horního potrubí, s vyvedením do poklopů armatur, s přivařením ke stávajícímu ocelovému potrubí   
specifikace dle TZ</t>
  </si>
  <si>
    <t>délka určena ze situace  
přeložka vodovodu, Děčínský tunel: 66+2=68,000 [A]   
zajištění vodovodu, Loubský tunel: 18+4=22,000 [B]  
Celkem: A+B=90,000 [C]</t>
  </si>
  <si>
    <t>- Položka zahrnuje veškerý materiál, výrobky a polotovary, včetně mimostaveništní a vnitrostaveništní dopravy (rovněž přesuny), včetně naložení a složení,případně s uložením.     
- položka signalizační vodič zahrnuje i kontrolní vývody.</t>
  </si>
  <si>
    <t>DOPLŇKY NA POTRUBÍ - VÝSTRAŽNÁ FÓLIE</t>
  </si>
  <si>
    <t>Výstražná folie s nápisem "POZOR VODA" položená ve výšce 0,30 m nad potrubím.</t>
  </si>
  <si>
    <t>délka určena ze situace  
přeložka vodovodu, Děčínský tunel: 66+30+2=98,000 [A]   
zajištění vodovodu, Loubský tunel: 18+4=22,000 [B]  
Celkem: A+B=120,000 [C]</t>
  </si>
  <si>
    <t>89976</t>
  </si>
  <si>
    <t>PROPLACH A DEZINFEKCE VODOVODNÍHO POTRUBÍ DN DO 400MM</t>
  </si>
  <si>
    <t>66,13=66,130 [A]</t>
  </si>
  <si>
    <t>- napuštění a vypuštění vody, dodání vody a dezinfekčního prostředku, bakteriologický rozbor vody.</t>
  </si>
  <si>
    <t>R85146</t>
  </si>
  <si>
    <t>POTRUBÍ Z TRUB LITINOVÝCH TLAKOVÝCH HRDLOVÝCH DN DO 400MM</t>
  </si>
  <si>
    <t>mtž a dodání trub z tvárné litiny DN 400 hrdlových, dle ČSN EN 545   
s vnější těžkou protikorozní ochranou dle TZ, s vnitřní cementovou výstelkou   
veškeré hrdlové spoje jištěné proti posunutí s návarky na hladkých koncích trub</t>
  </si>
  <si>
    <t>celková délka: 66,13=66,130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</si>
  <si>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</si>
  <si>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POTRUBÍ Z TRUB LITINOVÝCH TLAKOVÝCH HRDLOVÝCH DN DO 400MM-TVAROVKY</t>
  </si>
  <si>
    <t>SOUBOR</t>
  </si>
  <si>
    <t>mtž a dodání tvarovek dle výpisu materiálu v TZ</t>
  </si>
  <si>
    <t>R899661</t>
  </si>
  <si>
    <t>TLAKOVÉ ZKOUŠKY POTRUBÍ DN DO 400MM</t>
  </si>
  <si>
    <t>včetně potřebných tvarovek a armatur!   
- 2 x E-kus s jištěným spojem, 2 x slepá příruba (s navařeným výstupem)   
včetně zabezpečení konců potrubíproti posunutí!</t>
  </si>
  <si>
    <t>94818</t>
  </si>
  <si>
    <t>DOČASNÉ KONSTRUKCE DŘEVĚNÉ VČET ODSTRAN</t>
  </si>
  <si>
    <t>dřevěné bednění:   
- ochrana přeložky vodovodu provizorně uloženého na lavičce stavební jámy Děčínského tunelu před poškozením,   
- ochrana stávajícího vodovodu obnaženého ve stavební jámě Loubského tunelu    
dočasné podepření stávajícího vodovodu DN 400 ve stavební jámě Loubského tunelu</t>
  </si>
  <si>
    <t>ochrana, přeložka, Děčínský tunel: 36,0*3*0,8*0,03+0,2=2,792 [A]  
ochrana, Loubský tunel: 18,0*4*0,8*0,03+0,2=1,928 [B]  
podepření: 0,5*0,5*1,2*5*1,2=1,800 [C]  
Celkem: A+B+C=6,520 [D]</t>
  </si>
  <si>
    <t>Položka zahrnuje dovoz, montáž, údržbu, opotřebení (nájemné), demontáž, konzervaci, odvoz.</t>
  </si>
  <si>
    <t>vybourání podkl. betonu kotevního prahu, který zasahuje do obsypu potrubí,   
vybourání stříkaného betonu pažení stavbní jámy v místě průchodu potrubí,   
vybourání opěr. betonového bloku v místě změny směru stávajícího potrubí,   
vybourání vzdušníkové skruže (Loubský tunel)</t>
  </si>
  <si>
    <t>0,2*0,2*29+1,4*2,5*0,2*2+1,0-1,5*1,5+1,0=2,310 [A]</t>
  </si>
  <si>
    <t>967184</t>
  </si>
  <si>
    <t>VYBOURÁNÍ ČÁSTÍ KONSTRUKCÍ KOVOVÝCH S ODVOZEM DO 5KM</t>
  </si>
  <si>
    <t>vybourání, vyřezání lanových kotev</t>
  </si>
  <si>
    <t>11*1,5*0,003*7850/1000=0,389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</si>
  <si>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</si>
  <si>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969146</t>
  </si>
  <si>
    <t>VYBOURÁNÍ POTRUBÍ DN DO 400MM VODOVODNÍCH</t>
  </si>
  <si>
    <t>odstranění ocelového vodovodního potrubí DN 400 (průměr 426, tl. stěny odhad 8 mm)   
kompletní včetně odříznutí v nápojných bodech a rozřezání pro transport</t>
  </si>
  <si>
    <t>72,0=72,000 [A]  
délka odměřena ze situace</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</si>
  <si>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</si>
  <si>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ocelové podpěry potrubí dočasné, včetně kotvení, povrchové úpravy a pryžových podložek   
kotvení chemickými kotvami do betonu, 2 kotvy průměr min. 12 mm/1 podpěra    
zřízení +odstranění</t>
  </si>
  <si>
    <t>9*(29*1,5)=391,500 [A]  
rezerva na svaření podpěr u LB4: 100=100,000 [B]  
Celkem: A+B=491,500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</si>
  <si>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</si>
  <si>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R94490</t>
  </si>
  <si>
    <t>OCHRANNÁ KONSTRUKCE</t>
  </si>
  <si>
    <t>ochrana vodovodního potrubí DN 400 před poškozením pojezdem vrtné soupravy   
zřídí se v případě menšího krytí vodovodu než 1,0 m nebo v případě požadavku provozovatele vodovodu   
ochrana zahrnuje urovnání terénu, zřízení podsypu štěrkodrtí a osazení roznášecích silničních panelů v ploše 20 x 2,5 m (1 m na každou stranu od líce potrubí)    
kompletní provedení - montáž i demontáž</t>
  </si>
  <si>
    <t>20*2,5=50,000 [A]</t>
  </si>
  <si>
    <t>výkop pro přeložku vodovodu - položka 13273A</t>
  </si>
  <si>
    <t>169,59*2,0=339,180 [A]</t>
  </si>
  <si>
    <t>položka 96715A</t>
  </si>
  <si>
    <t>2,31*2,3=5,313 [A]</t>
  </si>
  <si>
    <t>dřevěné bednění - ochrana vodovodu, podepření vodovodu - položka 94818</t>
  </si>
  <si>
    <t>6,52*0,6=3,912 [A]</t>
  </si>
  <si>
    <t xml:space="preserve">  SO 91-52-01</t>
  </si>
  <si>
    <t>Česko-Saské přístavy, přeložka STL plynovodu Termo Děčín, v km 458,626</t>
  </si>
  <si>
    <t>SO 91-52-01</t>
  </si>
  <si>
    <t>3,5*2,5*1,8*4 ks</t>
  </si>
  <si>
    <t>0,6*0,65*14+0,6*0,65+14:2</t>
  </si>
  <si>
    <t>0,6*0,45*20,35+0,6*0,45*2,35</t>
  </si>
  <si>
    <t>viz pol. 1+2-3</t>
  </si>
  <si>
    <t>viz pol.7</t>
  </si>
  <si>
    <t>58301</t>
  </si>
  <si>
    <t>KRYT ZE SINIČNÍCH DÍLCŮ (PANELŮ) TL 150MM</t>
  </si>
  <si>
    <t>viz technická zpráva - příloha č.1</t>
  </si>
  <si>
    <t>PSV</t>
  </si>
  <si>
    <t>741911</t>
  </si>
  <si>
    <t>UZEMŇOVACÍ VODIČ V ZEMI FEZN DO 120 MM2</t>
  </si>
  <si>
    <t>741B11</t>
  </si>
  <si>
    <t>ZEMNÍCÍ TYČ FEZN DÉLKY DO 2 M</t>
  </si>
  <si>
    <t>78322</t>
  </si>
  <si>
    <t>PROTIKOROZ OCHRANA DOPLŇK OK NÁTĚREM VÍCEVRST</t>
  </si>
  <si>
    <t>0,0889*p*25,84+0,1683*p*14,1</t>
  </si>
  <si>
    <t>86326</t>
  </si>
  <si>
    <t>POTRUBÍ Z TRUB OCELOVÝCH DN DO 80MM</t>
  </si>
  <si>
    <t>86633</t>
  </si>
  <si>
    <t>CHRÁNIČKY Z TRUB OCELOVÝCH DN DO 150MM</t>
  </si>
  <si>
    <t>87826</t>
  </si>
  <si>
    <t>NASUNUTÍ OCELOVÉ POTRUBNÍ SEKCE DN DO 80MM DO OCELOVÉ CHRÁNIČKY</t>
  </si>
  <si>
    <t>899302</t>
  </si>
  <si>
    <t>DOPLŇKY NA PLYN POTRUBÍ - ČICHAČKY</t>
  </si>
  <si>
    <t>899311</t>
  </si>
  <si>
    <t>DOPLŇKY NA PLYN POTRUBÍ DN DO 80MM - PROPOJE</t>
  </si>
  <si>
    <t>Ostatní práce</t>
  </si>
  <si>
    <t>96932</t>
  </si>
  <si>
    <t>VYBOURÁNÍ POTRUBÍ DN DO 100MM PLYNOVÝCH</t>
  </si>
  <si>
    <t>96942</t>
  </si>
  <si>
    <t>PROPLACH PLYN POTRUBÍ DN DO 100MM VZDUCHEM NEBO INERT PLYNEM</t>
  </si>
  <si>
    <t>(0,6*0,45*20,35+0,6*0,45*2,35)*1,8=11.032 [A]</t>
  </si>
  <si>
    <t>R015190</t>
  </si>
  <si>
    <t>911</t>
  </si>
  <si>
    <t>POPLATKY ZA LIKVIDACI ODPADŮ NEKONTAMINOVANÝCH - 17 02 03 PLASTY Z INTERIÉRŮ REKONSTRUOVANÝCH OBJEKTŮ VČ. DOPRAVY</t>
  </si>
  <si>
    <t>0,727*44/1000=0.032 [A]</t>
  </si>
  <si>
    <t>1,0*18/1000=0.018 [A]</t>
  </si>
  <si>
    <t>E.1.7</t>
  </si>
  <si>
    <t>Železniční tunely</t>
  </si>
  <si>
    <t xml:space="preserve">  SO 91-25-01</t>
  </si>
  <si>
    <t>Železniční tunel 458,363 (č. 59) Děčínský</t>
  </si>
  <si>
    <t>SO 91-25-01</t>
  </si>
  <si>
    <t>Předpokládaný rozsah RDS:     
1. Výrobní dokumentace zajištění ostění během výstavby včetně posouzení všech prvků a spojů     
2. RDS zajištění stavební jámy a kotvení opěr, zejména optimalizace pracovních plošin na základě konkrétního strojního vybavení a stavebních postupů zhotovitele     
3. Projekt bednící formy pro novou klenbu      
4. Detaily hydroizolace a pojistného injektážního systému     
5. Výrobní dokumentace zábradlí, protidotykových zábran, schodiště….     
6.             RDS odvodnění tunelu a stavební jámy na základě znalostí konkrétního dodavatele materiálu systému odvodnění (trouby, tvarovky, šachty)</t>
  </si>
  <si>
    <t>Autorský dozor na stavbě - technická pomoc zhotoviteli. Předpokládaný rozsah 900 hodin</t>
  </si>
  <si>
    <t>02971</t>
  </si>
  <si>
    <t>GT monitoring po dobu dtavby kompletní. Specifikace rozsahu a počet měření viz příloha 001 Technická zpráva, kapitola 20</t>
  </si>
  <si>
    <t>02972</t>
  </si>
  <si>
    <t>OSTAT POŽADAVKY - GEOTECHNICKÝ MONITORING V PODZEMÍ</t>
  </si>
  <si>
    <t>GT monitoring kotev a bloků v opěrách 1 rok po dokončení výstavby. Specifikace rozsahu a počet měření viz příloha 001 Technická zpráva, kapitola 20</t>
  </si>
  <si>
    <t>11511</t>
  </si>
  <si>
    <t>ČERPÁNÍ VODY DO 500 L/MIN</t>
  </si>
  <si>
    <t>Čerpání vody ve stavební jámě,     
čerpání se předpokládá po dobu 11 týdnů dle HMG, 10 hod denně     
předpoklad průměrného množství čerpané vody do 8 l/s     
čerpání na levé a pravé straně tunelu zároveň</t>
  </si>
  <si>
    <t>doba čerpání v hodinách:   
2*(11*7*10)=1 540,000 [A]</t>
  </si>
  <si>
    <t>Položka čerpání vody na povrchu zahrnuje i potrubí, pohotovost záložní čerpací soupravy a zřízení čerpací jímky. Součástí položky je také následná demontáž a likvidace těchto zařízení</t>
  </si>
  <si>
    <t>11522</t>
  </si>
  <si>
    <t>PŘEVEDENÍ VODY POTRUBÍM DN 200 NEBO ŽLABY R.O. DO 0,7M</t>
  </si>
  <si>
    <t>provizorní převedení vody zatrubněné bezejmenné vodoteče během výstavby - plastové potrubí DN 200     
od pasu TP6 k výjezdovému portálu     
převedení čerpané vody ze stavební jámy</t>
  </si>
  <si>
    <t>zatrubněná vodoteč: 390,0=390,000 [A]   
čerpání: 2*30=60,000 [B]   
Celkem: A+B=450,000 [C]</t>
  </si>
  <si>
    <t>Položka převedení vody na povrchu zahrnuje zřízení, udržování a odstranění příslušného zařízení. Převedení vody se uvádí buď průměrem potrubí (DN) nebo délkou rozvinutého obvodu žlabu (r.o.).</t>
  </si>
  <si>
    <t>122933</t>
  </si>
  <si>
    <t>ODKOPÁVKY A PROKOPÁVKY OBECNÉ TŘ. III, ODVOZ DO 3KM</t>
  </si>
  <si>
    <t>Odtěžení skalního podkladu na úroveň projektované pláně v úseku mimo protiklenbu - TP21-P2. Předpoklad zpětného využití materiálu do zásypu tunelové trouby     
Položka neobsahuje úpravu materiálu v drtičce</t>
  </si>
  <si>
    <t>242,6*2,75=667,150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</si>
  <si>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</si>
  <si>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125733</t>
  </si>
  <si>
    <t>VYKOPÁVKY ZE ZEMNÍKŮ A SKLÁDEK TŘ. I, ODVOZ DO 3KM</t>
  </si>
  <si>
    <t>Doprava materiálu, vytěženého ze stavební jámy Děčínského tunelu do zpětného zásypu z mezideponie na stavbu. Objem odečten z 3D modelu.     
V objemu je odečtena kubatura úpravy podloží pláně komunikace nad tunelem v tl. 500 mm z nakupovaného materiálu (štěrk).</t>
  </si>
  <si>
    <t>8164,97-   
236,30-  kubatura úpravy podloží pláně    
667,150  předrcený materiál horniny z prohloubení tunelové trouby   
=7 261,520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</si>
  <si>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</si>
  <si>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131733</t>
  </si>
  <si>
    <t>HLOUBENÍ JAM ZAPAŽ I NEPAŽ TŘ. I, ODVOZ DO 3KM</t>
  </si>
  <si>
    <t>Hloubení stavební jámy pro výměnu klenby bez zajištění včetně výkopů pro pracovní plošiny pilotáže, rezerva 15%.     
Položka nezahrnuje:     
- objem bouraných vozovek v tl. 450 mm     
- objem zeminy pro úpravu podloží pláně vozovek v tl. 500 mm     
- objem zpětného zásypu recyklovanou vytěženou horninou z prohloubení tunelové trouby (pol. 122933)     
- objem drenážního obsypu,stříkaného betonu na rubu klenby     
- výkop kolem portálu - pouze objem pro zpětný zásyp</t>
  </si>
  <si>
    <t>1,15*8164,97   
-236,3 - objem nakupovaného štěrku pro úpravu podloží pláně vozovek   
-305,62 - objem vozovek na povrchu   
-667,15 - objem recyklovaného horninového materiálu z prohloubení v tunelu (pol. 12933)   
-104,23 - objem stříkaného betonu na rubu klenby vč. rezervy 25%   
-281,06 - objem SB zajištění stavební jámy včetně 25% rezervy   
-17,68 - objem drenážního obsypu   
-37,656 - objem kotevních prahů před pilotami   
(112,76-83,86) - objem přebytku výkopu kolem portálu   
=8 273,240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</si>
  <si>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</si>
  <si>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stavební jámy pro výměnu klenby bez zajištění včetně výkopu kolem portálu - pouze objem určený k likvidaci     
Výkop pro výústní objekt, skluz a vývařiště.</t>
  </si>
  <si>
    <t>236,3+ objem nakupovaného štěrku pro úpravu podloží pláně vozovek   
104,23+ objem stříkaného betonu na rubu klenby vč. rezervy 25%   
281,06+ objem SB zajištění stavební jámy včetně 25% rezervy   
17,68+ - objem drenážního obsypu,   
37,656+ - objem kotevních prahů před pilotami   
112,76-83,86 objem přebytku výkopu kolem portálu   
=705,826 [A]   
výústní objekt: 6,93*5,0=34,650 [B]   
skluz, vývařiště: 0,525*13,01+3,48*3,05+0,645*0,9*2=18,605 [C]   
Celkem: A+B+C=759,081 [D]</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</si>
  <si>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</si>
  <si>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13293A</t>
  </si>
  <si>
    <t>HLOUBENÍ RÝH ŠÍŘ DO 2M PAŽ I NEPAŽ TŘ. III - BEZ DOPRAVY</t>
  </si>
  <si>
    <t>- výkop pro odvodnění tunelu mimo vlastní tunelovou troubu - před vjezdovým portálem, za výjezdovým portálem     
pro postranní stoky L a P, pro středovou drenáž S</t>
  </si>
  <si>
    <t>délka*šířka*hloubka   
stoka L, rýha: 11,98*1,25*3,14+7,33*1,25*3,18+2,5*1,25*2,94+1,51*1,25*2,78+0,86*1,25*1,0=91,668 [A]   
stoka L, rozšíření výkopu u šachet: 1,7*3,18+1,7*2,94+1,18*2,8+1,7*1,0=15,408 [B]   
stoka P, rýha: 4,55*1,25*2,74+1,52*1,25*1,43+1,31*1,25*1,0=19,938 [C]   
stoka P, rozšíření výkopu u šachet: 1,7*1,43+0,426*1,0=2,857 [D]   
drenáž S, rýha: 2,7*1,25*1,33+1,56*1,25*2,61=9,578 [E]   
drenáž S, rozšíření výkopu u šachty: 1,36*1,33=1,809 [F]   
výkop pro demolici stávajícího potrubí: 30,0*0,8*2=48,000 [G]   
Celkem: A+B+C+D+E+F+G=189,258 [H]</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</si>
  <si>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</si>
  <si>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Zřízení pracovních plošin pro realizaci pilot v první fázi výstavby před zahájením zemních prací</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</si>
  <si>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</si>
  <si>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Zpětný zásyp stavební jámy včetně odkopaných pracovních plošin hutněný po vrstvách max. 250 mm po zhutnění, PS 95% mimo vozovky. Materiál zpětně použitý z mezideponie, odečteno:     
- objem drenážního obsypu odvodnění jámy a stříkané betony     
- vrstva nakupovaného štěrku tl. 500 mm pro úpravu pod plání vozovek</t>
  </si>
  <si>
    <t>8164,97+95,55   
-128,49-305,62-17,68-1,29 drenážní obsyp,stříkané betony   
-236,30 vrstva štěrku pod plání   
=7 571,140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</si>
  <si>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</si>
  <si>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rýhy pro odvodnění tunelu mimo vlastní tunelovou troubu - před vjezdovým portálem, za výjezdovým portálem     
pro postranní stoky L a P, pro středovou drenáž S     
parametry hutnění dle TZ (po vrstvách 0,3 m)</t>
  </si>
  <si>
    <t>délka*šířka*hloubka   
stoka L, rýha: 11,98*1,25*2,19+7,33*1,25*2,23+2,5*1,25*1,99+1,51*1,25*1,83+0,86*1,25*0,05=62,954 [A]   
stoka L, rozšíření výkopu u šachet: 1,7*2,78+1,7*2,54+1,18*2,38+1,7*0,6=12,872 [B]   
stoka P, rýha: 4,55*1,25*1,79+1,52*1,25*0,48+1,31*1,25*0,05=11,175 [C]   
stoka P, rozšíření výkopu u šachet: 1,7*1,23+0,426*0,05=2,112 [D]   
drenáž S, rýha: 2,7*1,25*0,38+1,56*1,25*1,66=4,520 [E]   
drenáž S, rozšíření výkopu u šachty: 1,36*0,93=1,265 [F]   
výustní objekt: 32,65=32,650 [G]   
zásyp rýhy pro demolici stávajícího potrubí: 30,0*0,8*2,0-30*0,125=44,250 [H]   
Celkem: A+B+C+D+E+F+G+H=171,798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</si>
  <si>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</si>
  <si>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Drenážní obsyp potrubí těženým štěrkem frakce 16/32     
obsyp drenáže stavební jámy -</t>
  </si>
  <si>
    <t>drenáž levá DR-L: 107,0*0,63=67,410 [A]   
drenáž pravá DR-P: 107,0*0,63=67,410 [B]   
Celkem: A+B=134,820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</si>
  <si>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</si>
  <si>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stok L, P a svodného potrubí stoky S mimo tunelovou trouby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</si>
  <si>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stoky L, P, S DN/OD 250: 31,6*0,67=21,172 [A]</t>
  </si>
  <si>
    <t>R16171</t>
  </si>
  <si>
    <t>NAKLÁDÁNÍ VYBOURANÉHO MATERIÁLU KLENBY VE STÍSNĚNÝCH PODMÍNKÁCH</t>
  </si>
  <si>
    <t>Nakládání a přesuny vybouraného materiálu mimo tunel - kamenné zdivo a stříkaný beton ve stísněných podmíkách zajištěného tunelu</t>
  </si>
  <si>
    <t>93,018+876,096=969,114 [A]</t>
  </si>
  <si>
    <t>Zahrnuje manipulaci s rubaninou do 50m od místa vzniku nezaviněného nadvýlomu a její naložení na dopravní prostředek v podzemí;      
- potřebnou mechanizaci.</t>
  </si>
  <si>
    <t>21262</t>
  </si>
  <si>
    <t>TRATIVODY KOMPLET Z TRUB Z PLAST HMOT DN DO 100MM</t>
  </si>
  <si>
    <t>zřídí se jen v případě zvodnění dna rýhy</t>
  </si>
  <si>
    <t>31,6=31,600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</si>
  <si>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</si>
  <si>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obetonování potrubí středové drenáže S v tunelu drenážním mezerovitým betonem     
specifikace betonu viz TZ</t>
  </si>
  <si>
    <t>obet. středové drenáže: 401,0*0,075*1,05=31,579 [A]</t>
  </si>
  <si>
    <t>Položka zahrnuje:      
- dodávku předepsaného materiálu pro drenážní vrstvu, včetně mimostaveništní a vnitrostaveništní dopravy      
- provedení drenážní vrstvy předepsaných rozměrů a předepsaného tvaru</t>
  </si>
  <si>
    <t>netkaná polypropylénová getotextílie 200 g/m2     
separace drenážního obsypu od zásypu</t>
  </si>
  <si>
    <t>2,70*(107,0+107,0)=577,800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</si>
  <si>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</si>
  <si>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Piloty zajištění kolem výrubu průměr 900 mm, vrty pažené, objem převzat ze specifikace na výkrese 052     
Specifikace betonu:     
třída betonu:     C30/37      
stupeň vlivu prostředí:    XC3 XA1     
maximální jmenovitá horní frakce kameniva:  16 mm     
kategorie obsahu chloridů:    Cl 0,4</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</si>
  <si>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</si>
  <si>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t>
  </si>
  <si>
    <t>VÝZTUŽ PILOT Z OCELI</t>
  </si>
  <si>
    <t>Montážní kruhy pilot z pásoviny - ocel S235 JR. SPecifikace viz výkres 059</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</si>
  <si>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</si>
  <si>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Specifikace viz výkres 059</t>
  </si>
  <si>
    <t>26113</t>
  </si>
  <si>
    <t>VRTY PRO KOTVENÍ, INJEKTÁŽ A MIKROPILOTY NA POVRCHU TŘ. I D DO 150MM</t>
  </si>
  <si>
    <t>Vrty pro kotvy dočasné 3 pramencové pažené, specifikace viz výkres 052</t>
  </si>
  <si>
    <t>26*11,83=307,580 [A]</t>
  </si>
  <si>
    <t>26114</t>
  </si>
  <si>
    <t>VRTY PRO KOTVENÍ, INJEKTÁŽ A MIKROPILOTY NA POVRCHU TŘ. I D DO 200MM</t>
  </si>
  <si>
    <t>Vrty pro pramencové kotvy dočasné  4P a 6P. Specifikace viz výkres 052</t>
  </si>
  <si>
    <t>1022,82-307,580=715,240 [A]</t>
  </si>
  <si>
    <t>26124</t>
  </si>
  <si>
    <t>VRTY PRO KOTVENÍ, INJEKTÁŽ A MIKROPILOTY NA POVRCHU TŘ. II D DO 200MM</t>
  </si>
  <si>
    <t>Vrty pažené pro kotvy dočasné 4P a 6P. Specifikace viz výkres 052</t>
  </si>
  <si>
    <t>264141</t>
  </si>
  <si>
    <t>VRTY PRO PILOTY TŘ. I D DO 1000MM</t>
  </si>
  <si>
    <t>Vrty pro piloty v zeminách včetně jalového vrtání. Specifikace viz výkres 052</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</si>
  <si>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</si>
  <si>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264241</t>
  </si>
  <si>
    <t>VRTY PRO PILOTY TŘ. II D DO 1000MM</t>
  </si>
  <si>
    <t>Vrty pro piloty ve slínovci . Specifikace viz výkres 052</t>
  </si>
  <si>
    <t>26623</t>
  </si>
  <si>
    <t>VRTY PRO MIKROPILOTY V PODZEMÍ DO 12M TŘ II D DO 150MM</t>
  </si>
  <si>
    <t>Vrty pro kotvení opěr v tunelu včetně vrtání přes ostění. Specifikace viz výkres č. 045</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</si>
  <si>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</si>
  <si>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Základové bloky pod schodištěm, betonáž do ocelových hrnců. Detail viz výkres 091. Beton C30/37 XF3 XC4</t>
  </si>
  <si>
    <t>272325</t>
  </si>
  <si>
    <t>ZÁKLADY ZE ŽELEZOBETONU DO C30/37</t>
  </si>
  <si>
    <t>Kotevní prahy pilotových stěn beton C30/37 XC3 XA1. Specifikace viz výkres 053</t>
  </si>
  <si>
    <t>Nad pilotami 133,665+   
Před pilotami 37,656=171,321 [A]</t>
  </si>
  <si>
    <t>Výztuž kotevních prahů pilotových stěn. Specifikace viz výkresy 056 a 057</t>
  </si>
  <si>
    <t>3,514+0,437+0,575+0,139+0,591+0,585+0,587+0,229+0,577+0,449 KP nad pilotami (výk. 056)   
+6,170=13,853 [A] KP před pilotami (viz výk.057)</t>
  </si>
  <si>
    <t>285393</t>
  </si>
  <si>
    <t>DODATEČNÉ KOTVENÍ VLEPENÍM BETONÁŘSKÉ VÝZTUŽE D DO 20MM DO VRTŮ</t>
  </si>
  <si>
    <t>Kotevní trny pro kotvení nové klenby do původních opěr, délka 0,5m, vrt 250 mm, profil R20. Specifikace viz výkres 042</t>
  </si>
  <si>
    <t>289314</t>
  </si>
  <si>
    <t>a</t>
  </si>
  <si>
    <t>STŘÍKANÝ BETON DO C25/30</t>
  </si>
  <si>
    <t>Zajištění svahů stavební jámy pro výměnu klenby - tl. 200 a 250 mm včetně kotevních prahů pod hřebíky, rezerva 25%.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</si>
  <si>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85,69+79,68+ objem SB v ploše vč. rezervy - výkres 054   
1,25*59,48=239,720 [A] objem SB kotevních prahů vč. rezervy - výkres 058</t>
  </si>
  <si>
    <t>b</t>
  </si>
  <si>
    <t>SB C25/30 XA1 XF1       
- vyrovnávací vrstva pod kotevní bloky v opěrách tunelu. Specifikace viz výkres 045     
- výplň svodnic v tunelu. Specifikace viz výkres 025, detaily viz výkres 024, rezerva 50%</t>
  </si>
  <si>
    <t>20,59+ vyrovnávací vrstva pod kotevní bloky    
0,05*266,9*1,5=40,608 [A] výplň svodnic v tunelu</t>
  </si>
  <si>
    <t>289365</t>
  </si>
  <si>
    <t>VÝZTUŽ STŘÍKANÉHO BETONU Z OCELI 10505, B500B</t>
  </si>
  <si>
    <t>Výztuž kotevních prahů pod samozávrtnými kotvami v hřebíkované ploše svahu. Specifikace viz výkres 058</t>
  </si>
  <si>
    <t>3,557+3,383=6,940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</si>
  <si>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</si>
  <si>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</si>
  <si>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</si>
  <si>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Výztuž zajištění svahu - 2 vrstvy KARI 8x100/8x150+35% přesahy - specifikace viz výkres 054     
Výztuž ochranné vrstvy hydroizolace - 1 vrstva KARI 6x150/6x150+25% na přesahy - specifikace viz výkres 005</t>
  </si>
  <si>
    <t>Stavební jáma    7,311+5,439+   
Ochrana hydroizolace 9,097    
=21,847 [A]</t>
  </si>
  <si>
    <t>R23300</t>
  </si>
  <si>
    <t>KOTVY DVOUPRAMENCOVÉ V PODZEMÍ DÉLKY 12 M ÚNOSNOST DO 300 kN</t>
  </si>
  <si>
    <t>Pramencové kotvy v trvalém provedení s elektrickou ochranou podle podle SR 5/7, kapitola III. Injektáž aktivovanou cementovou zálivkou.      
Počet ks  146 - viz výkres 045</t>
  </si>
  <si>
    <t>Zahrnuje kompletní dodávku kotvy včetně příslušenství, podle požadavků a popisu uvedených v dokumentci pro zadání stavby (podložky, matice, víčka, injektážní nástavce, injekční a odvzdušňovací hadice  a pod.);     
- součástí je kompletní osazení kotev, které zahrnuje všechny operace podle technologického předpisu výrobce nutné pro řádné osazení a aktivaci včetně všech pomocných mechanizmů, přípravků a hmot (např. tlakovací a injektážní čerpadla, injekční hmoty a pod.);     
- průkazné a kontrolní zkoušky kotev;     
- druh, délku, rozmístění a rozsah zkoušek určuje zadávací dokumentace;     
- vrty pro kotvy nejsou součástí této položky.</t>
  </si>
  <si>
    <t>R23400</t>
  </si>
  <si>
    <t>KOTVY TŘÍPRAMENCOVÉ NA POVRCHU DÉLKY 13 M ÚNOSNOST DO 450 kN</t>
  </si>
  <si>
    <t>Pramencové kotvy dl. 13/5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výstavby. Specifikace viz výkres 052.</t>
  </si>
  <si>
    <t>R23500</t>
  </si>
  <si>
    <t>KOTVY ČTYŘPRAMENCOVÉ NA POVRCHU DÉLKY 15 M ÚNOSNOST DO 550 kN</t>
  </si>
  <si>
    <t>Pramencové kotvy dl. 15/7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výstvavby. Specifikace viz výkres 052.</t>
  </si>
  <si>
    <t>7+3+2+13=25,000 [A]</t>
  </si>
  <si>
    <t>R23600</t>
  </si>
  <si>
    <t>KOTVY ŠESTIPRAMENCOVÉ NA POVRCHU DÉLKY 25 M ÚNOSNOST DO 1200 kN</t>
  </si>
  <si>
    <t>Pramencové kotvy dl. 25/15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životnosti. Specifikace viz výkres 052.</t>
  </si>
  <si>
    <t>R26800</t>
  </si>
  <si>
    <t>VODÍCÍ ZÍDKY ZE ŽELEZOBET DO C16/20</t>
  </si>
  <si>
    <t>Vodící zídky pro vrtání pilot se zvýšeným požadavkem na přesnost vrtání. Podrobná specifikace viz výkres 052     
Beton C16/20 X0     
Výztuž sítě KARI viz položka R27236     
Tl. 300 mm     
Hloubka 1000 mm     
Bednění jednostranné</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</si>
  <si>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ztížení práce u kabelových a injektážních trubek a ostatních zařízení osazovaných do betonu,</t>
  </si>
  <si>
    <t>R27236</t>
  </si>
  <si>
    <t>VÝZTUŽ VODÍCÍCH ZÍDEK Z OCELI B500A</t>
  </si>
  <si>
    <t>Výztuž z KARI sítí 8x100/8x100. Podrobná specifikace viz výkres 052</t>
  </si>
  <si>
    <t>R281612</t>
  </si>
  <si>
    <t>INJEKTOVÁNÍ NÍZKOTLAKÉ Z VÁPENNÝCH POJIV V PODZEMÍ</t>
  </si>
  <si>
    <t>Injektáž spár v kamenném zdivu klenby v TP13 - TP15 na bázi hydraulického vápna, předpokládaná spotřeba 11 kg/m2. Specifikace viz příloha 025. Vrty pro injektáž vykázány v pol. č. 262213</t>
  </si>
  <si>
    <t>Položka injektážních prací obsahuje kompletní práce, mimo zřízení vrtů (vykazují se položkami 261, 262), které jsou nutné pro předepsanou funkci injektáže (statickou, těsnící a pod.).     
Položka zahrnuje veškerý materiál, výrobky a polotovary, včetně mimostaveništní a vnitrostaveništní dopravy (rovněž přesuny), včetně naložení a složení, případně s uložením.</t>
  </si>
  <si>
    <t>R281662</t>
  </si>
  <si>
    <t>INJEKTOVÁNÍ NÍZKOTLAKÉ Z CHEMICKÝCH POJIV V PODZEMÍ TYP I</t>
  </si>
  <si>
    <t>m´</t>
  </si>
  <si>
    <t>Chemická injektáž TYP I     
injektáž dvousložkovou, nískoviskózní, trvale pružnou a vysoce lepivou hmotou na bázi polyuretanů nebo metakrylátů. Bude použita k dotěsnění svodnic proti průsakům podél stěn rýhy. Specifikace viz příloha 025 - sloupec délka svodnic, detail svodnice viz výkres 024.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</si>
  <si>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</si>
  <si>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INJEKTOVÁNÍ NÍZKOTLAKÉ Z CHEMICKÝCH POJIV V PODZEMÍ TYP II</t>
  </si>
  <si>
    <t>Chemická injektáž typ II     
Injektáž dvousložkovou polyuretanovou pryskyřicí pro dotěsnění průsaků v tunelu a rovněž pro injektáž trhlin v ostění. Předpokládaná spotřea 0,1 m3 hmoty/m3 ostění. Rezerva 20% Specifikace viz příloha 025</t>
  </si>
  <si>
    <t>105,7*1,2=126,840 [A]</t>
  </si>
  <si>
    <t>R286311</t>
  </si>
  <si>
    <t>MIKROPILOTY SAMOZÁVRTNÉ NA POVRCHU DL DO 3M ÚNOS DO 50KN</t>
  </si>
  <si>
    <t>Mikropiloty R32 samozávrtné dl. 1,5 m pro založení schodiště. Provedení ručním vrtáním ve svahu. Specifikace viz výkres 091</t>
  </si>
  <si>
    <t>Zahrnuje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</si>
  <si>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Mikropiloty R51 samozávrtné dl. 1,5 m pro založení schodiště v místě ztužení. Provedení ručním vrtáním ve svahu. Specifikace viz výkres 091</t>
  </si>
  <si>
    <t>R286343</t>
  </si>
  <si>
    <t>KOTVY SAMOZÁVRTNÉ NA POVRCHU DL DO 6M ÚNOS DO 150KN</t>
  </si>
  <si>
    <t>Hřebíky dl 6 m - samozávrtné kotvy 32 mm korunka do 90 mm. Specifikace viz výkres 054</t>
  </si>
  <si>
    <t>Zahrnuje kompletní dodávku kotvy délky od 5,01m do 6,0m a únosnosti do 150kN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</si>
  <si>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R286375</t>
  </si>
  <si>
    <t>KOTVY SAMOZÁVRTNÉ NA POVRCHU DL DO 9M ÚNOS PŘES 200KN</t>
  </si>
  <si>
    <t>Hřebíky dl. 9 m - samozávrtné kotvy 51N korunka 115 mm, kotevní deska 250x250x25 mm. Specifikace viz výkres 054</t>
  </si>
  <si>
    <t>16+9+6+10=41,000 [A]</t>
  </si>
  <si>
    <t>Zahrnuje kompletní dodávku kotvy délky od 8,01m do 9,0m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</si>
  <si>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R286385</t>
  </si>
  <si>
    <t>KOTVY SAMOZÁVRTNÉ NA POVRCHU DL DO 12M ÚNOS PŘES 200KN</t>
  </si>
  <si>
    <t>Hřebíky dl. 12 m únosnost do 650 kN - samozávrtné kotvy 51N korunka 115 mm, kotevní deska 250x250x25 mm. Specifikace viz výkres 054</t>
  </si>
  <si>
    <t>21+34+4=59,000 [A]</t>
  </si>
  <si>
    <t>Zahrnuje kompletní dodávku kotvy délky od 9,01m do 10,0m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</si>
  <si>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262213</t>
  </si>
  <si>
    <t>VRTY PRO INJEKTÁŽ A MONITOR V PODZEMÍ DO 12M TŘ II D DO 25MM</t>
  </si>
  <si>
    <t>vrty pro těsnící a výplňovou injektáž vápennou hmotou délky  do 300 mm. Plocha viz příloha 025, předpoklad 9 pakrů/ m2. Injektáž vykázána v pol. č.R281612</t>
  </si>
  <si>
    <t>9*0,3*220,1=594,270 [A]</t>
  </si>
  <si>
    <t>Výustní objekt odvodnění tunelu - stoky L     
Specifikace betonu dle TZ.</t>
  </si>
  <si>
    <t>VO: 1,9=1,900 [A]</t>
  </si>
  <si>
    <t>327365</t>
  </si>
  <si>
    <t>VÝZTUŽ ZDÍ OPĚRNÝCH, ZÁRUBNÍCH, NÁBŘEŽNÍCH Z OCELI 10505, B500B</t>
  </si>
  <si>
    <t>VO: 123,0*0,001=0,123 [A]</t>
  </si>
  <si>
    <t>327366</t>
  </si>
  <si>
    <t>VÝZTUŽ ZDÍ OPĚRNÝCH, ZÁRUBNÍCH, NÁBŘEŽNÍCH Z KARI SÍTÍ</t>
  </si>
  <si>
    <t>VO: 70*0,001=0,070 [A]</t>
  </si>
  <si>
    <t>Na vjezdovém portálu a křídlech, včetně 5% na prostřih a 5% na spojovací materiál. Podlití kotevních desek plasmaltou, kotvení na chemickou kotvu 4xM12 dl. min. 120 mm. Protikorozní ochrana:     
– stupeň korozní agresivity C5-I podle ČSN EN ISO 12944-2     
– trvanlivost vysoká (H) podle ČSN EN ISO 12944-5     
– abrazivní čištění povrchu na stupeň Sa 2 1 podle ČSN ISO 8504-2      
– žárové zinkování ponorem podle ČSN EN ISO 14713-2     
– nátěrový systém ONS 23 tl 320 µm     
– odstín DB 610      
Specifikace viz výkres 093</t>
  </si>
  <si>
    <t>1143,01+81,98+81,20+84,08+339,53+85,27+81,65+1144,31=3 041,030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</si>
  <si>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</si>
  <si>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R317325</t>
  </si>
  <si>
    <t>KOTEVNÍ BLOKY V TUNELU ZE ŽELEZOBETONU DO C30/37</t>
  </si>
  <si>
    <t>C30/37 XC3 XF3 samozhutnitelný (konzistence F1) s přídavkem PP vláken, průsak max. 20 mm pož. odolnost RE 180 minut. Specifikace viz výkres 045</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</si>
  <si>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</si>
  <si>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R317365</t>
  </si>
  <si>
    <t>VÝZTUŽ KOTEVNÍCH BLOKŮ V TUNELU Z OCELI 10505, B500B</t>
  </si>
  <si>
    <t>Specifikace viz výkres 046</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</si>
  <si>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</si>
  <si>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R317366</t>
  </si>
  <si>
    <t>VÝZTUŽ KOTEVNÍCH BLOKŮ V TUNELU Z KARI-SÍTÍ</t>
  </si>
  <si>
    <t>R34715</t>
  </si>
  <si>
    <t>STĚNA ODRAZNÁ (CLONA) Z KOMPOZITU</t>
  </si>
  <si>
    <t>odrazná clona (stěna) v TP6 v místě zaústění bezejmenné vodoteče - viz výkres č. 078     
kompletní dodávka a montáž, včetně nerezového kotvení do ostění tunelu a revizního otvoru s výsuvnou deskou</t>
  </si>
  <si>
    <t>plocha clony: 2,3*1,0=2,300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</si>
  <si>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</si>
  <si>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R366384</t>
  </si>
  <si>
    <t>DEFIN OSTĚNÍ TUNELU ZE ŽELBET VČETNĚ VÝZTUŽE DO C30/37</t>
  </si>
  <si>
    <t>C30/37 XC3 XF3 s přídavkem PP vláken, průsak max. 20 mm, výztuž do 100 kg/m3, pož. odolnost RE 180 minut včetně provaření výztuže dle TP124 a vývodů pro měření bludných proudů. Detaily viz výkres 042.     
Objem spočten z osových délek pasů, specifikace viz výkres 042</t>
  </si>
  <si>
    <t>7,624*(2*9,89+5*10+9,93+9,95+9,98+8,34)=823,240 [A]</t>
  </si>
  <si>
    <t>Položka obsahuje dodání čerstvé betonové směsi požadované kvality, jeho uložení do požadovaného tvaru; - Položka obsahuje zhotovení betonu požadované trvanlivosti a vlastností;       
- užití potřebných přísad a technologií výroby betonu;       
- ošetření a ochrana betonu;       
- vodorovná a svislá doprava, přemístění, přeložení a manipulace s betonem;       
- zřízení pracovních a dilatačních spár, včetně potřebných úprav, výplně, vložek, opracování , očištění a ošetření;       
- uložení čerstvého betonu;       
- výplň těsnění spar a spojů;       
- zřízení všech požadovaných otvorů, kapes, prostupů, dutin, výklenků, drážek a pod., včetně ztížení práce a úprav okolo nich;       
- úpravy pro položení požadovaných povlaků a nátěrů, včetně případného vyspravení;       
- ochrana a vyspravení event. vad hotové konstrukce a včetně příslušných zkoušek;       
- montážní plošiny nebo lešení všech druhů nutné pro bednění, uložení čerstvého betonu, výztuže a doplňkových konstrukcí, včetně požadovaných otvorů, ochranných a bezpečnostních opatření a základů těchto konstrukcí a lešení;       
- úpravy pro osazení zařízení ochrany konstrukce proti vlivu bludných proudů;       
- očištění podkladu vodou nebo stlačeným vzduchem;       
- veškerou výztuž, včetně mimostaveništní a vnitrostaveništní dopravy (rovněž přesuny), včetně naložení a složení, případně s uložením a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povrchovou antikorozní úpravu výztuže;       
- separaci výztuže;       
- osazení měřících zařízení a úpravy pro ně;       
- osazení měřících skříní nebo míst pro měření bludných proudů.</t>
  </si>
  <si>
    <t>R932111</t>
  </si>
  <si>
    <t>PROTIDOTYKOVÉ ZÁBRANY ŠTÍTOVÉ SVISLÉ- ZŘÍZENÍ S DODÁNÍM</t>
  </si>
  <si>
    <t>Vjezdový portál - výplň z polykarbonátu. Detaily viz výkres 094</t>
  </si>
  <si>
    <t>1. Položka obsahuje:      
 – veškerý materiál, výrobky a polotovary, včetně mimostaveništní a vnitrostaveništní dopravy (rovněž přesuny), včetně naložení a složení, zřízení zábrany, včetně případné protikorozní ochrany      
2. Položka neobsahuje:      
 X      
3. Způsob měření:      
Měří se plocha v metrech čtverečných.</t>
  </si>
  <si>
    <t>PROTIDOTYKOVÉ ZÁBRANY ŠTÍTOVÉ VODOROVNÉ - ZŘÍZENÍ S DODÁNÍM</t>
  </si>
  <si>
    <t>Protidotyková zábrana vodorovná na výjezdovém portálu z kompozitních desek - kompletní provedení. Detaily viz výkres 095</t>
  </si>
  <si>
    <t>36635</t>
  </si>
  <si>
    <t>BEDNĚNÍ DEFINITIVNÍHO OSTĚNÍ TUNELU</t>
  </si>
  <si>
    <t>Bednění nové klenby tunelu. Plocha spočtena z osových délek pasů, specifikace viz výkres 042</t>
  </si>
  <si>
    <t>8,7*(2*9,89+5*10+9,93+9,95+9,98+8,34)=939,426 [A]</t>
  </si>
  <si>
    <t>doprava, dodání, zřízení, údržbu a odstranění bednění s úpravou povrchu podle požadované kvality povrchu betonu, včetně odbědňovacích prostředků, podpěrných a pomocných konstrukcí a materiálů;     
- nátěry zabraňující soudržnost betonu a bednění;     
- bednění pracovních a dilatačních spár;     
- rozepření bednění;    
- zřízení otvorů pro ukládání betonu a pro jeho řádné zpracování;     
- montážní plošiny nebo lešení nutné pro provedení prací.</t>
  </si>
  <si>
    <t>421952</t>
  </si>
  <si>
    <t>MOSTOVKY A PODLAHY ZE DŘEVA DOČASNÉ</t>
  </si>
  <si>
    <t>Poval na rozpěrách pro montáž bednění - průběžný, tl 120 mm. Délka povalu v tunelu 110 m.  Specifikace viz výkres č. 009</t>
  </si>
  <si>
    <t>0,84*110=92,400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</si>
  <si>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</si>
  <si>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podkladní beton pod kamennou dlažbu - vývařiště, skluz, výustní objekt     
Beton C30/37 XC4 XF3 XA1 (CO2) - specifikace viz TZ</t>
  </si>
  <si>
    <t>24,4*0,1=2,440 [A]</t>
  </si>
  <si>
    <t>štěrkové vrstava pro odvodnění dna stavební rýhy     
zřídí se jen v případě zvodnění dna stavební rýhy</t>
  </si>
  <si>
    <t>0,2*1,25*31,6=7,900 [A]</t>
  </si>
  <si>
    <t>uložení potrubí DN/OD 250 odvodnění tunelu mimo tunelovou troubz     
Podsyp pískem, potrubí uložit po celé délce, pod hrdly vyhloubit jamky + úložný klín.</t>
  </si>
  <si>
    <t>délky určeny ze situace a řezů   
stoka DN/OD 250: 35,8*0,2*1,25=8,950 [A]</t>
  </si>
  <si>
    <t>457313</t>
  </si>
  <si>
    <t>VYROVNÁVACÍ A SPÁDOVÝ PROSTÝ BETON C16/20</t>
  </si>
  <si>
    <t>betonové sedlo pro uložení drenážního potrubí PP DN/OD 250 ve stavební jámě     
beton C16/20 X0, podrobná specifikace viz TZ</t>
  </si>
  <si>
    <t>délky odměřeny ze situace   
0,03*(107,0+107,0)=6,420 [A]</t>
  </si>
  <si>
    <t>457314</t>
  </si>
  <si>
    <t>VYROVNÁVACÍ A SPÁDOVÝ PROSTÝ BETON C25/30</t>
  </si>
  <si>
    <t>výplňový podkladní beton pod trvalým odvodněním stavební jámy     
podkladní beton dna stavební jám, šachet před tunelem     
obetonování šachet odvodnění stavební jámy     
beton C25/30 X0, podrobná specifikace viz TZ</t>
  </si>
  <si>
    <t>rozměry určeny z příčného řezu a situace   
výplňový beton: 0,25*(110+110)=55,000 [A]   
podkladní beton: 0,13*(110+110)+4*0,1*1,34*1,34=29,318 [B]   
obet. šachet: 62,5+6*3,0=80,500 [C]   
Celkem: A+B+C=164,818 [D]</t>
  </si>
  <si>
    <t>457315</t>
  </si>
  <si>
    <t>VYROVNÁVACÍ A SPÁDOVÝ PROSTÝ BETON C30/37</t>
  </si>
  <si>
    <t>spádový beton v tunelu nad protiklenbou pro odvedení vody do středové drenáže     
Beton C30/37 XC4 XF3 XA1 (CO2) - specifikace viz TZ</t>
  </si>
  <si>
    <t>1,07*157,0=167,990 [A]</t>
  </si>
  <si>
    <t>vývařiště skluzu, odláždění skluzu a výustního objektu</t>
  </si>
  <si>
    <t>24,4*0,2=4,880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</si>
  <si>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</si>
  <si>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odláždění poklopu šachet odvodnění stavební jámy tunelu do betonu, vyspárování MC     
žulové kostky 10x10x10 cm (5x5x5 cm u šachet ŠD1L a ŠD1P)</t>
  </si>
  <si>
    <t>odláždění poklopu šachet: 6*1,9*0,4*1,2=5,472 [A]</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</si>
  <si>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</si>
  <si>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56364</t>
  </si>
  <si>
    <t>VOZOVKOVÉ VRSTVY Z RECYKLOVANÉHO MATERIÁLU TL DO 200MM</t>
  </si>
  <si>
    <t>Zpevnění pracovních plošin pro pilotáž a kotvení recyklátem tl. 200 mm. Plocha odečtena z 3D modelu a z výkresu 051</t>
  </si>
  <si>
    <t>(1218,5+2217,6)*0,2=687,220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</si>
  <si>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</si>
  <si>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567302</t>
  </si>
  <si>
    <t>VRSTVY PRO OBNOVU A OPRAVY Z VIBROV ŠTĚRKU</t>
  </si>
  <si>
    <t>Úprava podloží pláně vozoek a zpevněných ploch nad prostorem stavební jámy v tl. 500 mm Objem odečten z 3D modelu.</t>
  </si>
  <si>
    <t>- dodání kameniva předepsané kvality a zrnitosti      
- rozprostření a zhutnění vrstvy v předepsané tloušťce      
- zřízení vrstvy bez rozlišení šířky, pokládání vrstvy po etapách      
- nezahrnuje postřiky, nátěry</t>
  </si>
  <si>
    <t>R58300</t>
  </si>
  <si>
    <t>KRYT DRÁŽNÍ STEZKY Z PANELŮ TL. 80mm ATYPICKÝCH</t>
  </si>
  <si>
    <t>Dodávka a montáž panelů s protiskluzovou úpravou rozměrů 1000x700x80 mm, uložení do štěrku</t>
  </si>
  <si>
    <t>2*(400,3+5,6)*0,7=568,260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</si>
  <si>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</si>
  <si>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626113</t>
  </si>
  <si>
    <t>REPROFILACE PODHLEDŮ, SVISLÝCH PLOCH SANAČNÍ MALTOU JEDNOVRST TL 30MM</t>
  </si>
  <si>
    <t>Reprofilace povrchu portálové stěny a původní kamenné klenby v TP13 před provedením těsnění a výplně dilatační spáry. Plocha odečtena z výkresu 042, detaily ve výkrese 043</t>
  </si>
  <si>
    <t>7,624*2=15,248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</si>
  <si>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</si>
  <si>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626133</t>
  </si>
  <si>
    <t>REPROFIL PODHL, SVIS PLOCH SANAČ MALTOU TŘÍVRST TL DO 90MM</t>
  </si>
  <si>
    <t>Reprofilace přechodové oblasti SB - kamenné ostění v TP36. Specifikace viz výkres 025</t>
  </si>
  <si>
    <t>62663</t>
  </si>
  <si>
    <t>INJEKTÁŽ TRHLIN SILOVĚ SPOJUJÍCÍ</t>
  </si>
  <si>
    <t>Injektáž trhlin v kamenném ostění (typ II). Specifikace viz výkres 025, detaily viz výkres 024</t>
  </si>
  <si>
    <t>1,46+8,19+6,9+4,65=21,200 [A]</t>
  </si>
  <si>
    <t>položka zahrnuje:      
dodávku veškerého materiálu potřebného pro předepsanou úpravu v předepsané kvalitě      
vyčištění trhliny      
provedení vlastní injektáže      
potřebná lešení a podpěrné konstrukce</t>
  </si>
  <si>
    <t>62747</t>
  </si>
  <si>
    <t>SPÁROVÁNÍ STARÉHO ZDIVA ZVLÁŠT MALTOU</t>
  </si>
  <si>
    <t>Spárování pískovcového zdiva maltou s pojivem na bázi směsného hydraulického vápna, Plochy v tunelu viz výkres 025 a 004, vjezdový portál 50% plochy křídel a portálové stěny</t>
  </si>
  <si>
    <t>Tunel 189,3+   
Portál 0,5*(47,62+149,72+139,81)=357,875 [A]</t>
  </si>
  <si>
    <t>R62447</t>
  </si>
  <si>
    <t>HYDROFOBIZAČNÍ NÁTĚR SILIKONOVÝ VNĚJŠÍCH STĚN Z CIHEL NEBO Z PŘÍRODNÍHO KAMENE RUČNĚ</t>
  </si>
  <si>
    <t>Hydrofobní impregnace tam, kde je pozorováno povrchové zvětrávání zdících pískovcových bloků. Specifikace viz výkres 025 a 004. Rezerva 20%</t>
  </si>
  <si>
    <t>778,4*1,2=934,080 [A]</t>
  </si>
  <si>
    <t>R62662</t>
  </si>
  <si>
    <t>INJEKTÁŽ PRACOVNÍ SPÁRY TĚSNÍCÍ</t>
  </si>
  <si>
    <t>Dodatečná injektáž pracovních spár mezi betonovou klenbou a kamennými opěrami - provedení po betonáži klenby. Specifikace délek viz výkres 042</t>
  </si>
  <si>
    <t>2*9,8+9*10+3*9,99+9,91+9,97+8,37+2*9,98+9,87+8,31=205,960 [A]</t>
  </si>
  <si>
    <t>INJEKTÁŽ DILATAČNÍCH SPÁR DODATEČNÁ TĚSNÍCÍ - STŘEDOVÉ PÁSY</t>
  </si>
  <si>
    <t>Pojistný injektážní systém dilatačních spárových pásů - 2 hadičky/ pás -  kompletní provedení včetně vývodů a provedení dodatečné injektáže. Délka pásů viz pol. R931244</t>
  </si>
  <si>
    <t>c</t>
  </si>
  <si>
    <t>INJEKTÁŽ DILATAČNÍCH SPÁR TĚSNÍCÍ DODATEČNÁ - KRAJNÍ PÁSY</t>
  </si>
  <si>
    <t>Pojistný injektážní systém rohových spárových pásů na styku nové klenby a původního zdiva v TP1 a TP11. -  kompletní provedení včetně vývodů a provedení dodatečné injektáže. Délka pásů viz pol. R931244</t>
  </si>
  <si>
    <t>R62663</t>
  </si>
  <si>
    <t>SANACE TRHLIN V TUNELU</t>
  </si>
  <si>
    <t>sešití trhlin vlepením tahové helikální nerezové výztuže do vyfrézovaných drážek ve spárách kamenného ostění, kompletní provedení. Specifikace viz výkres 025</t>
  </si>
  <si>
    <t>709511</t>
  </si>
  <si>
    <t>PODPŮRNÉ A POMOCNÉ KONSTRUKCE OCELOVÉ Z PROFILŮ SVAŘOVANÝCH A ŠROUBOVANÝCH BEZ POVRCHOVÉ ÚPRAVY</t>
  </si>
  <si>
    <t>Ocelová konstrukce rozpěrných rámů se stojkami včetně zavětrování kompletní. Specifikace viz výkres 009</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</si>
  <si>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</si>
  <si>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izolační nátěr výustního objektu v rozsahu dle výkresové dokumentace;     
1x NP + 2x NA. Ochrana žb kcí proti zemní vlhkosti.     
vykázán povrch izolované betonové konstrukce - plocha jednoho nátěru.</t>
  </si>
  <si>
    <t>2*(1+2,2)+2*(0,4*1,1+0,4*1,23)=8,264 [A]</t>
  </si>
  <si>
    <t>71151</t>
  </si>
  <si>
    <t>OCHRANA IZOLACE V PODZEMÍ</t>
  </si>
  <si>
    <t>Ochranná vrstva  lícové hydroizolace tunelu v klenbě TP13-TP27 a v TP49-P2 . Specifikace viz výkres 025, rezerva 10%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</si>
  <si>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1,1*1091,3=1 200,430 [A]</t>
  </si>
  <si>
    <t>položka zahrnuje:      
- dodání  předepsaného ochranného materiálu      
- zřízení ochrany izolace</t>
  </si>
  <si>
    <t>783162</t>
  </si>
  <si>
    <t>PROTIKOROZ OCHRANA OK KOMBIN POVLAKEM SE ŽÁR ZINK PONOREM</t>
  </si>
  <si>
    <t>Skladba nátěru:     
– stupeň korozní agresivity C5-I podle ČSN EN ISO 12944-2     
– trvanlivost vysoká (H) podle ČSN EN ISO 12944-5     
– abrazivní čištění povrchu na stupeň Sa 2 1 podle ČSN ISO 8504-2 a ČSN EN ISO 12944-4     
– žárové zinkování ponorem podle ČSN EN ISO 14713-2     
– nátěrový systém ONS 23 tl 320 µm     
– odstín RAL 7004      
Plochy odečteny z výkresu 091</t>
  </si>
  <si>
    <t>4*((1,596+1,517)*0,3+2*0,203)+ bloky z  tr. 508/12,5 mm   
12*((1,277+1,221)*0,3+2*0,13)=17,472 [A]  bloky z  tr. 406,4/8,8 mm</t>
  </si>
  <si>
    <t>Protipožární nátěr krytů kotevních hlav včetně kotevních desek v opěrách tunelu. Plocha určena pro rozměry:     
- kotevní deska 250x250 mm     
- kryt kotevní hlavy ocelový výška 150 mm, průměr 180 mm     
Rozměry nutno upřesnit v RDS na základě výrobní dokumentace zhotovitele!e.      
Skladba nátěru:     
– abrazivní čištění povrchu na stupeň minimálně Sa 2 1 podle ČSN EN ISO 8504-2 a ČSN EN ISO 12944-4     
– žárové zinkování 100 µm     
– 1 MN EP 100 µm (podkladní nátěr), epoxidová živice     
– 1 VN PUR 80 µm (vrchní nátěr), polyuretan RAL 7004</t>
  </si>
  <si>
    <t>146*(0,025+0,565*0,15+0,25*0,25)=25,149 [A]</t>
  </si>
  <si>
    <t>R71150</t>
  </si>
  <si>
    <t>Ochranná vrstva rubové stříkané hydroizolace stříkaným betonem včetně přesahu na podkladní beton pod drenáž a výplňové vrstvy mezi pilotami. Specifikace viz výkres 005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</si>
  <si>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R711815</t>
  </si>
  <si>
    <t>IZOLACE TUNELŮ PROTI ZEM VLHK POLYMERNÍ STŘÍKANÁ</t>
  </si>
  <si>
    <t>Bezešvá vodotěsná vrstva ve smyslu TNŽ 73 6280 na cementové bázi,      
- rubová včetně přesahu na podkladní beton pod drenáž rezerva 25%, specifikace výkres 005     
-  lícová v klenbě TP13-TP27 a v TP49-P2, specifikace výkres 025</t>
  </si>
  <si>
    <t>Rubová v P1 - TP12:  2701,61+   
Lícová v tunelu:     1091,3=3 792,910 [A]</t>
  </si>
  <si>
    <t>R76720</t>
  </si>
  <si>
    <t>SCHODIŠTĚ KOMPOZITNÍ</t>
  </si>
  <si>
    <t>Kompletní provedení včetně montáže a zábradlí jednostranného. Nezahrnuje základové patky a zemní práce</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</si>
  <si>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</si>
  <si>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89722</t>
  </si>
  <si>
    <t>VPUSŤ KANALIZAČNÍ HORSKÁ KOMPLETNÍ Z BETON DÍLCŮ</t>
  </si>
  <si>
    <t>Horské vpusti před vjezdovým portálem</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</si>
  <si>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</si>
  <si>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899123R</t>
  </si>
  <si>
    <t>zakrytí vtokové jímky litým kompozitním roštem - napojení vodoteče v TP6     
kompletní dodání a osazení včetně úložného kompozitního profilu kotveného do stěn jímky     
včetně dílenské dokumentace</t>
  </si>
  <si>
    <t>- obetonování a podbetonování postranních stok v tunelu - stoky L a P     
kompletní provedení včetně vynechání otvorů á 1,0 m dle projektu     
- podbetonování všech příčných přípojek a odboček v tunelu     
podkladní beton pod šachty v tunelu     
Beton C30/37 XC4 XF3 XA1 (CO2) - specifikace viz TZ</t>
  </si>
  <si>
    <t>obetonování postranních stok a přípojek   
stoka L: 399,0*0,165=65,835 [A]   
stoka P: 403,0*0,165=66,495 [B]   
přípojky: (46,7+81,7+24,7)*0,05=7,655 [C]   
šachty: 19*0,4*0,4*0,2=0,608 [D]   
Celkem: A+B+C+D=140,593 [E]</t>
  </si>
  <si>
    <t>899622</t>
  </si>
  <si>
    <t>ZKOUŠKA VODOTĚSNOSTI POTRUBÍ DN DO 100MM</t>
  </si>
  <si>
    <t>přípojky svodnic DN/OD 110</t>
  </si>
  <si>
    <t>46,7+81,7=128,400 [A]</t>
  </si>
  <si>
    <t>899642</t>
  </si>
  <si>
    <t>ZKOUŠKA VODOTĚSNOSTI POTRUBÍ DN DO 200MM</t>
  </si>
  <si>
    <t>přípojky DN/OD 160 - napojení drenáže stavební jámy do tunelu</t>
  </si>
  <si>
    <t>2*7,0=14,000 [A]</t>
  </si>
  <si>
    <t>postranní stoky DN/OD 250 - stoky L a P</t>
  </si>
  <si>
    <t>423,06+409,17+2,0=834,230 [A]</t>
  </si>
  <si>
    <t>kamerová zkouška v celém rozsahu odvodnění     
profily DN/OD 250, DN/OD 160, DN/OD 110</t>
  </si>
  <si>
    <t>stoka L: 423,06=423,060 [A]   
stoka P: 409,17=409,170 [B]   
stoka S: 404,63=404,630 [C]   
drenáž DR-L+DR-P: 107,0+107,0=214,000 [D]   
přípojky: 24,7+14,0+128,4+8,0=175,100 [E]   
Celkem: A+B+C+D+E=1 625,960 [F]</t>
  </si>
  <si>
    <t>položka zahrnuje prohlídku potrubí televizní kamerou, záznam prohlídky na nosičích DVD a vyhotovení závěrečného písemného protokolu</t>
  </si>
  <si>
    <t>R80000</t>
  </si>
  <si>
    <t>SVODNICE V TUNELU</t>
  </si>
  <si>
    <t>KOMPLETNÍ PROVEDENÍ bez řezání drážky, včetně injektáže</t>
  </si>
  <si>
    <t>4,235*25+6*17,17+8,65+7,4+7,9+8,4=241,245 [A]</t>
  </si>
  <si>
    <t>R87427</t>
  </si>
  <si>
    <t>POTRUBÍ Z TRUB PLASTOVÝCH ODPADNÍCH DN DO 100MM - SN8</t>
  </si>
  <si>
    <t>- přípojky svodnic     
svodné (transportní, neperforované) potrubí PP DN/OD 110, SN 8     
vysokozátěžový potrubní drenážní systém z PP SN 8 dle DIN 4262-1 pro tunelové stavby s nasazeným hrdlem a označením vrcholu, bez recyklátu, nepěněný, neplněný. Hladká plnostěnná kruhová trubka.     
včetně tvarovek! - základní výpis viz TZ</t>
  </si>
  <si>
    <t>přípojky:   
svodnice: 46,7+81,7=128,400 [A]</t>
  </si>
  <si>
    <t>R87434</t>
  </si>
  <si>
    <t>POTRUBÍ Z TRUB PLASTOVÝCH ODPADNÍCH DN DO 200MM - SN8</t>
  </si>
  <si>
    <t>- přípojky ovodnění stavební jámy     
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 - základní výpis viz TZ</t>
  </si>
  <si>
    <t>POTRUBÍ Z TRUB PLASTOVÝCH ODPADNÍCH DN DO 200MM - SN16</t>
  </si>
  <si>
    <t>- čistící a proplachovací odbočky středové drenáže     
svodné (transportní, neperforované) potrubí PP DN/OD 160, SN 16     
vysokozátěžový potrubní drenážní systém z PP SN 16 dle DIN 4262-1 pro tunelové stavby s nasazeným hrdlem a označením vrcholu, bez recyklátu, nepěněný, neplněný. Hladká plnostěnná kruhová trubka.     
včetně tvarovek! - základní výpis viz TZ</t>
  </si>
  <si>
    <t>24,7=24,700 [A]</t>
  </si>
  <si>
    <t>R87445</t>
  </si>
  <si>
    <t>POTRUBÍ Z TRUB PLASTOVÝCH ODPADNÍCH DN DO 300MM SN8 - V TUNELU</t>
  </si>
  <si>
    <t>- potrubí postranních stok     
svodné (transportní, neperforované) potrubí PP DN/OD 250, SN 8     
vysokozátěžový potrubní drenážní systém z PP SN 8 dle DIN 4262-1 pro tunelové stavby s nasazeným hrdlem a označením vrcholu, bez recyklátu, nepěněný, neplněný. Hladká plnostěnná kruhová trubka.     
včetně tvarovek! - základní výpis viz TZ</t>
  </si>
  <si>
    <t>postranní stoky v tunelu   
stoka L: 423,06=423,060 [A]   
stoka P: 409,17=409,170 [B]   
přípojka vodoteče: 2,0=2,000 [C]   
Celkem: A+B+C=834,230 [D]</t>
  </si>
  <si>
    <t>POTRUBÍ Z TRUB PLASTOVÝCH ODPADNÍCH DN DO 300MM SN16 - V TUNELU</t>
  </si>
  <si>
    <t>- svodné potrubí středové drenáže - část mimo tunel     
svodné (transportní, neperforované) potrubí PP DN/OD 250, SN 16     
vysokozátěžový potrubní drenážní systém z PP SN 16 dle DIN 4262-1 pro tunelové stavby s nasazeným hrdlem a označením vrcholu, bez recyklátu, nepěněný, neplněný. Hladká plnostěnná kruhová trubka.     
včetně tvarovek! - základní výpis viz TZ</t>
  </si>
  <si>
    <t>8,0=8,000 [A]</t>
  </si>
  <si>
    <t>R875332</t>
  </si>
  <si>
    <t>POTRUBÍ DREN Z TRUB PLAST DN DO 150MM DĚROVANÝCH SN8</t>
  </si>
  <si>
    <t>- odvodnění tunelových výklenků     
drenážní perforované potrubí PP DN/OD 160, SN 8,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 - základní výpis viz TZ</t>
  </si>
  <si>
    <t>2*4,0=8,000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</si>
  <si>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</si>
  <si>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R875342</t>
  </si>
  <si>
    <t>POTRUBÍ DREN Z TRUB PLAST DN DO 250MM DĚROVANÝCH SN16</t>
  </si>
  <si>
    <t>- potrubí středové drenáže S a drenáže stavební jámy     
drenážní perforované potrubí PP DN/OD 250, SN 16, perforované v rozsahu 220° na temeni     
vysokozátěžový potrubní drenážní systém z PP SN 16 dle DIN 4262-1 pro tunelové stavby s nasazeným hrdlem a označením vrcholu, bez recyklátu, nepěněný, neplněný. Hladká plnostěnná kruhová trubka.     
šířka řezu příčných štěrbin min. 5 mm     
včetně tvarovek! - základní výpis viz TZ</t>
  </si>
  <si>
    <t>drenáž stavební jámy: 107+107=214,000 [A]   
středová drenáž tunelu: 396,6=396,600 [B]   
Celkem: A+B=610,600 [C]</t>
  </si>
  <si>
    <t>ŠACHTY ATYPICKÉ KANALIZAČNÍ Z BETON DÍLCŮ NA POTRUBÍ DN DO 300MM</t>
  </si>
  <si>
    <t>vstupní šachty ŠD2L, ŠD3L, ŠD2P, ŠD3P na drenáži stavební jámy - výška přímých skruží do 5,0 m     
atypické šachty s plastovým dnem z PP DN 600 a skružemi z betonových dílců     
kompletní dodávka a montáž, včetně poklopů a stupadel     
specifikace viz TZ</t>
  </si>
  <si>
    <t>2*2=4,000 [A]</t>
  </si>
  <si>
    <t>vstupní šachty ŠD1L, ŠD1P na drenáži stavební jámy - výška přímých skruží přes 5,0 m     
atypické šachty s plastovým dnem z PP DN 600 a skružemi z betonových dílců     
kompletní dodávka a montáž, včetně poklopů a stupadel     
specifikace viz TZ</t>
  </si>
  <si>
    <t>2=2,000 [A]</t>
  </si>
  <si>
    <t>R894845</t>
  </si>
  <si>
    <t>ŠACHTY KANALIZAČNÍ PLASTOVÉ D 300MM</t>
  </si>
  <si>
    <t>revizní šachty atypické z HDPE DN 300 na potrubí DN/OD 250 - postranní stoky     
kompletní dodávka a montáž - včetně poklopu DN 300 třídy A15</t>
  </si>
  <si>
    <t>2*9+1=19,000 [A]</t>
  </si>
  <si>
    <t>R89486</t>
  </si>
  <si>
    <t>ŠACHTY KANALIZAČNÍ PLASTOVÉ D 800MM</t>
  </si>
  <si>
    <t>vstupní šachty z PP DN 800 na potrubí DN/OD 250 - postranní stoky před výjezdovým portálem     
kompletní dodávka a montáž - včetně poklopu DN 300 třídy A15     
musí vyhovět pro zatížení železniční dopravou!</t>
  </si>
  <si>
    <t>4=4,000 [A]</t>
  </si>
  <si>
    <t>R89973</t>
  </si>
  <si>
    <t>PROPLACH DRENÁŽNÍHO POTRUBÍ DN DO 150MM</t>
  </si>
  <si>
    <t>tlakový proplach (čištění) drenážního potrubí     
2 x ročně během zkušebního provozu     
požadavek investora</t>
  </si>
  <si>
    <t>drenáž tunelových výklenků DN/OD 160: 2*(4,0+4,0)=16,000 [A]</t>
  </si>
  <si>
    <t>R89975</t>
  </si>
  <si>
    <t>PROPLACH POTRUBÍ DN DO 300MM</t>
  </si>
  <si>
    <t>tlakový proplach (čištění) drenážního i transportního (svodného) potrubí     
2 x ročně během zkušebního provozu     
požadavek investora</t>
  </si>
  <si>
    <t>délky odečteny ze situace   
potrubí DN/OD 250: 2*(423,06+409,17+404,63+107,0+107,0+2*6,0)=2 925,720 [A]</t>
  </si>
  <si>
    <t>919142</t>
  </si>
  <si>
    <t>ŘEZÁNÍ ŽELEZOBETONOVÝCH KONSTRUKCÍ TL DO 100MM</t>
  </si>
  <si>
    <t>Řezání drážek pro osvětlení a spínače na portálech ve stříkaném železobetonu - pasy P1-TP27 a TP49-P2. Detaily a délka drážek viz výkres 005 a 008, počet ks viz výkres 004</t>
  </si>
  <si>
    <t>51*2*3,07+2*2*1,6=319,540 [A]</t>
  </si>
  <si>
    <t>položka zahrnuje řezání železobetonových konstrukcí v předepsané tloušťce, včetně spotřeby vody</t>
  </si>
  <si>
    <t>919162</t>
  </si>
  <si>
    <t>ŘEZÁNÍ KAMENNÝCH KONSTRUKCÍ TL DO 100MM</t>
  </si>
  <si>
    <t>Řezání drážek pro osvětlení v kamenném ostění - 2 řezy/1 svodnici, pasy TP28-TP48</t>
  </si>
  <si>
    <t>38*2*3,07=233,320 [A]</t>
  </si>
  <si>
    <t>položka zahrnuje řezání kamenných konstrukcí v předepsané tloušťce, včetně spotřeby vody</t>
  </si>
  <si>
    <t>919164</t>
  </si>
  <si>
    <t>ŘEZÁNÍ KAMENNÝCH KONSTRUKCÍ TL DO 200MM</t>
  </si>
  <si>
    <t>řezání kamenné protiklenby - rýha pro uložení postranní stoky L, rýhy pro uložení potrubí přípojek svodnic</t>
  </si>
  <si>
    <t>stoka L: 2*0,2*41,0=16,400 [A]   
přípojky: 2*35*1,0=70,000 [B]</t>
  </si>
  <si>
    <t>919167</t>
  </si>
  <si>
    <t>ŘEZÁNÍ KAMENNÝCH KONSTRUKCÍ TL DO 400MM</t>
  </si>
  <si>
    <t>Řezání svodnic - vč. tl. SB na hloubku 350 mm (odhad dle sond). Specifikace viz výkres 025     
Řezání drážek do hloubky 300-350 mm pro vedení potrubí DN/OD 160 - přípojky odvodnění stavební jámy</t>
  </si>
  <si>
    <t>svodnice: 2*266,9=533,800 [A]   
přípojky odvodnění: 2*2*5,5=22,000 [B]</t>
  </si>
  <si>
    <t>93118</t>
  </si>
  <si>
    <t>VÝPLŇ DILATAČNÍCH SPAR Z POLYSTYRENU</t>
  </si>
  <si>
    <t>Tunelová klenba:  dilatace tl. 20 mm - celkem 12 dilatací. Plocha odečtena z výkresu 042, detaily viz výkres 043</t>
  </si>
  <si>
    <t>7,624*0,02*12=1,830 [A]</t>
  </si>
  <si>
    <t>931334</t>
  </si>
  <si>
    <t>TĚSNĚNÍ DILATAČNÍCH SPAR POLYURETANOVÝM TMELEM PRŮŘEZU DO 400MM2</t>
  </si>
  <si>
    <t>Těsnění dilatačních spár v nové klenby. Délka odečtena z výkresu 042</t>
  </si>
  <si>
    <t>8,692*12=104,304 [A]</t>
  </si>
  <si>
    <t>položka zahrnuje dodávku a osazení předepsaného materiálu, očištění ploch spáry před úpravou, očištění okolí spáry po úpravě      
nezahrnuje těsnící profil</t>
  </si>
  <si>
    <t>935222</t>
  </si>
  <si>
    <t>PŘÍKOPOVÉ ŽLABY Z BETON TVÁRNIC ŠÍŘ DO 900MM DO BETONU TL 100MM</t>
  </si>
  <si>
    <t>š. 650 mm na portále a křídlech, délka odečtena z výkresu 010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</si>
  <si>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</si>
  <si>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Ocelové průchodky pro kovy v kotevních prazích a blocích a kotevní bloky mikropilot.     
Specifikace:     
výkres 045 - kotevní bloky v opěrách tunelu     
výkres 053 - kotevní prahy pilotových stěn     
výkres 091 - ocelové prvky kotevních bloků mikropilot</t>
  </si>
  <si>
    <t>8396,2+ viz výkres 045   
4306,4+ viz výkres 053   
510=13 212,600 [A] viz výkres 091</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</si>
  <si>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</si>
  <si>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nerezové tvarovky - napojení svodnice na kruhové potrubí přípojky - celkem 47 ks     
nerezové háky nosnost 200 kg, osazení do stropu přechodových desek šachet ŠD1L a ŠD1P - celkem 4 ks     
kompletní dodávka a montáž</t>
  </si>
  <si>
    <t>tvarovky: 47*3,5=164,500 [A]   
háky: 4*3,0=12,000 [B]   
Celkem: A+B=176,500 [C]</t>
  </si>
  <si>
    <t>938444</t>
  </si>
  <si>
    <t>OČIŠTĚNÍ ZDIVA OTRYSKÁNÍM TLAKOVOU VODOU PŘES 1000 BARŮ</t>
  </si>
  <si>
    <t>Očištění ostění tunelu i vjezdového portálu včetně křídel mimo bouranou část klenby - tlak 1500 bar. Plochy odečteny z výkresů:     
004 tunelová trouba     
010 portál</t>
  </si>
  <si>
    <t>Tunel: 6124,6-939,4+88,98+88,42+91,65+97,72+508,56+   
Portál vjezdový: 47,62+149,72+139,81=6 397,680 [A]</t>
  </si>
  <si>
    <t>Podpůrná a rozpěrná dřevěná konstrukce v tunelu mimo povaly (vykázány v pol.421952) vč. 15% rezervy. Specifikace viz výkres č. 009</t>
  </si>
  <si>
    <t>220,769-92,4=128,369 [A]</t>
  </si>
  <si>
    <t>953121</t>
  </si>
  <si>
    <t>BEZPEČNOST ZNAČKY FOTOLUMINIS NA PLASTU DOD A MONTÁŽ</t>
  </si>
  <si>
    <t>Detaily viz výkres 090</t>
  </si>
  <si>
    <t>Součástí značky jsou i nosné prvky, připevňovací prvky a potřebný spojovací materiál.</t>
  </si>
  <si>
    <t>95326</t>
  </si>
  <si>
    <t>BEZPEČNOST ZNAČKY RETROREFLEX OCHRANNÝ A VÝSTRAŽNÝ PROFIL</t>
  </si>
  <si>
    <t>Značení kotevních bloků v tunelu. Detaily viz výkres 090</t>
  </si>
  <si>
    <t>1,2*146=175,200 [A]</t>
  </si>
  <si>
    <t>95327</t>
  </si>
  <si>
    <t>BEZPEČNOST ZNAČKY RETROREFLEX NÁTĚR - ZNAČENÍ ZÁCHRANNÝCH VÝKLENKŮ</t>
  </si>
  <si>
    <t>pruh bílé barvy šířky min 200 + 200 mm na hraně výklenku. Detaily viz výkres 090</t>
  </si>
  <si>
    <t>9 ks  * 4,8 m *0,4 m=17,280 [A]</t>
  </si>
  <si>
    <t>BEZPEČNOST ZNAČKY RETROREFLEX NÁTĚR - ZNAČ ÚNIKOVÝCH CEST - ORIENTAČNÍ PÁS</t>
  </si>
  <si>
    <t>pruh bílé barvy dle předpisu S6 SŽDC (šířky min 200 mm). Detaily viz výkres 090</t>
  </si>
  <si>
    <t>(69+73,6+177+68+62+48,1+79+68+56,3+54,7+44,6) m * 0,2 m=160,060 [A]</t>
  </si>
  <si>
    <t>Bourání kamenné klenby tunelu</t>
  </si>
  <si>
    <t>8,1*108,16=876,096 [A]</t>
  </si>
  <si>
    <t>96615A</t>
  </si>
  <si>
    <t>BOURÁNÍ KONSTRUKCÍ Z PROSTÉHO BETONU - BEZ DOPRAVY</t>
  </si>
  <si>
    <t>Bourání vrstvy SB tl. 0,1 m pro výměnu klenby</t>
  </si>
  <si>
    <t>108,16* 8,6*0,1=93,018 [A]</t>
  </si>
  <si>
    <t>Bourání drážek pro svodnice - výplň z malty, heraklitu a betonu</t>
  </si>
  <si>
    <t>0,35*0,15*(4,235*25+6*17,17+8,65+7,4+7,9+8,4)=12,665 [A]</t>
  </si>
  <si>
    <t>vybourání konstrukce výústního objektu u výjezdového portálu, včetně žb potrubí</t>
  </si>
  <si>
    <t>2,0*2,0*0,5+2,0*1,0*0,5+30*0,075=5,250 [A]</t>
  </si>
  <si>
    <t>96713A</t>
  </si>
  <si>
    <t>VYBOURÁNÍ ČÁSTÍ KONSTRUKCÍ KAMENNÝCH NA MC - BEZ DOPRAVY</t>
  </si>
  <si>
    <t>vybourání rýh v protiklenbě tunelu pro uložení potrubí postranní levé stoky a přípojek svodnic</t>
  </si>
  <si>
    <t>stoka L: 0,45*0,2*41,0=3,690 [A]   
přípojky: 35*0,15*1,0+2*0,35*0,35*5=6,475 [B]   
Celkem: A+B=10,165 [C]</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</si>
  <si>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</si>
  <si>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R931244</t>
  </si>
  <si>
    <t>VLOŽKA DILAT SPAR Z PVC PÁSŮ ŠÍŘ DO 400MM PROFIL TL DO 12MM</t>
  </si>
  <si>
    <t>Těsnící spárové pásy vnější pro vnitřní dilatace. Délka 1 spáry10,37 m, celkem 10 spár. Délka odečtena z výkresu 042. Injektážní systém pro dodatečnou injketáž uveden v pol R 62662.b</t>
  </si>
  <si>
    <t>10*10,37=103,700 [A]</t>
  </si>
  <si>
    <t>VLOŽKA DILAT SPAR Z PRYŽ PÁSŮ ŠÍŘ DO 400MM PROFIL TL DO 12MM</t>
  </si>
  <si>
    <t>Rohové těsnící pásy ve styku nová klenba - portál (TP1) a původní klenba (TP12). Délka odečtena z výkresu 042, detaily viz výkres 043. Injektážní systém pro dodatečnou injketáž uveden v pol R 62662.c</t>
  </si>
  <si>
    <t>2*10,37=20,740 [A]</t>
  </si>
  <si>
    <t>R931334</t>
  </si>
  <si>
    <t>Utěsnění spáry mezi potrubím DN/OD 160 a prostupem v ostění tunelu těsnícím vodou bobtnajícím páskem s ochrannou mřížkou,     
utěsněny budou také všechny pracovní spáry konstrukce výustního objektu</t>
  </si>
  <si>
    <t>8*1,0+2*2,0=12,000 [A]</t>
  </si>
  <si>
    <t>POCHOZÍ ROŠT Z KOMPOZITU - PODESTA VE VSTUPNÍCH ŠACHTÁCH</t>
  </si>
  <si>
    <t>podesta - odpočívadlo     
ve vstupních šachtách ŠD1L a ŠD1P      
pochozí kompozitní pororošt, únosnost min. 200 kg/m2, demontovatelný     
kompletní dodávka a montáž včetně nerezového kotvení do stěny skruže, všech potřebných kompozitních profilů a výrobní dokumentace</t>
  </si>
  <si>
    <t>2*2*0,8=3,200 [A]</t>
  </si>
  <si>
    <t>položka zahrnuje:      
- dodání a uložení předepsané konstrukce z předepsaného materiálu včetně vnitrostaveništní a mimostaveništní dopravy      
- veškeré potřebné pomocné práce      
- veškerý pomocný a upevňovací materiál</t>
  </si>
  <si>
    <t>R935212</t>
  </si>
  <si>
    <t>PŘÍKOPOVÉ ŽLABY Z BETON TVÁRNIC ŠÍŘ DO 600MM DO BETONU TL 100MM</t>
  </si>
  <si>
    <t>skluz - kaskáda     
kompletní dodávka a montáž včetně betonových opěrných bloků     
viz výkres č. 077</t>
  </si>
  <si>
    <t>délka skluzu: 13,6=13,600 [A]</t>
  </si>
  <si>
    <t>R953321</t>
  </si>
  <si>
    <t>TABULKY - ČÍSLA TUNELOVÝCH PASŮ</t>
  </si>
  <si>
    <t>Značky tunelových pasů</t>
  </si>
  <si>
    <t>R968122</t>
  </si>
  <si>
    <t>VYSEKÁNÍ OTVORŮ, KAPES, RÝH V KAMENNÉM ZDIVU NA MC</t>
  </si>
  <si>
    <t>srovnatelně jádrový vývrt průměru 300 mm, tloušťka kamenné klenby min. 1,0 m       
otvory pro napojení přípojky odvodnění stavební jámy do postranní stoky v tunelu - vývrt přes stěnu tunelu     
kompletní vyvrtání</t>
  </si>
  <si>
    <t>Přebytek zeminy z výkopu stavební jámy nad tunelem, výkop pro výústní objekt, skluz a vývařiště - položka 13173A     
Zemina z dovezených objemů pracovních plošin pro pilotáž - položka 17411     
odvoz zeminy z pracovních plošin pro pilotáž - položka 17180</t>
  </si>
  <si>
    <t>přebytky zemin z pol 13173A 759,081*2,0=1 518,162 [A]    
odtěžení prac. plošin z pol 1032,500*2,0=2 065,000 [B]   
výústní objekt: (6,93*5,0)*2=69,300 [C]   
skluz, vývařiště: (0,525*13,01+3,48*3,05+0,6 45*0,9*2)*2=37,211 [D]   
Celkem: A+B+C+D=3 689,673 [E]</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</si>
  <si>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</si>
  <si>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R015113</t>
  </si>
  <si>
    <t>903</t>
  </si>
  <si>
    <t>POPLATKY ZA LIKVIDACI ODPADŮ NEKONTAMINOVANÝCH - 17 05 04 VYTĚŽENÉ ZEMINY A HORNINY - III. TŘÍDA TĚŽITELNOSTI VČ. DOPRAVY</t>
  </si>
  <si>
    <t>- výkop pro odvodnění tunelu mimo vlastní tunelovou troubu - položka 13293A</t>
  </si>
  <si>
    <t>189,258*2,6=492,071 [A]</t>
  </si>
  <si>
    <t>Stříkaný beton v úseku výměny klenby a drážky pro svodnice - pol. 96615A a 96615A.2     
vybouraný výústní objekt a potrubí u výjezdového portálu - položka 96616A</t>
  </si>
  <si>
    <t>(12,665+93,018)*2,3=243,071 [A]   
5,25*2,3=12,075 [B]   
Celkem: A+B=255,146 [C]</t>
  </si>
  <si>
    <t>Kompletn dočasná výdřeva tunelu včetně povalů z dřeva tvrdého - specifikace viz výkres 009</t>
  </si>
  <si>
    <t>220,769*0,7=154,538 [A]</t>
  </si>
  <si>
    <t>Kamenná klenba - výměna. Specifikace viz pol. 96613A a 96173A</t>
  </si>
  <si>
    <t>876,096*2,6=2 277,850 [A]   
10,165*2,6=26,429 [B]   
Celkem: A+B=2 304,279 [C]</t>
  </si>
  <si>
    <t xml:space="preserve">  SO 91-25-02</t>
  </si>
  <si>
    <t>Železniční tunel km 0,503 (č. 73) Loubský</t>
  </si>
  <si>
    <t>SO 91-25-02</t>
  </si>
  <si>
    <t>111207</t>
  </si>
  <si>
    <t>ODSTRANĚNÍ KŘOVIN S ODVOZEM DO 16KM</t>
  </si>
  <si>
    <t>Odstranění náletových rostlin z portálové stěny</t>
  </si>
  <si>
    <t>2,24+2,63=4,870 [A]</t>
  </si>
  <si>
    <t>odstranění křovin a stromů do průměru 100 mm    
doprava dřevin na předepsanou vzdálenost    
spálení na hromadách nebo štěpkování</t>
  </si>
  <si>
    <t>Doprava z mezideponie na stavbu. Výpočet objemu z 3D modelu, rozdíl mezi pol. 131733 a 17411.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</si>
  <si>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</si>
  <si>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Odkop rubu klenby pro sanaci a hydroizolaci tunelové klenby shora. Pouze zemina určená ke zpětnému zásypu. Objem odečten z 3D modelu.</t>
  </si>
  <si>
    <t>Objem zeminy z výkopu klenby tunelu - pouze objem určený k likvidaci</t>
  </si>
  <si>
    <t>1398,85-1237,49=161,360 [A]</t>
  </si>
  <si>
    <t>- výkop pažené rýhy pro přeložku svodného potrubí levé drenáže ve staničení km 0,000 - 0,0076 (drenáže DL)</t>
  </si>
  <si>
    <t>rýha: 7,6*1,15*2,5=21,850 [A]</t>
  </si>
  <si>
    <t>Zpětný zásyp stavební jámy hutněný po vrstvách max. 250 mm po zhutnění, PS 95% předpoklad míchání 25% s výziskem v rámci SO 91-10-01  z mezideponie, odečten objem drenážního obsypu odvodnění jámy a výplňové betony. Objem viz 3D model.</t>
  </si>
  <si>
    <t>1398,50-26,64-78,23-27,02-0,35*2*41,6=1 237,490 [A]</t>
  </si>
  <si>
    <t>zásyp rýhy svodného potrubí drenáže (mimo stavební jámu)   
parametry hutnění dle TZ (po vrstvách 0,3 m)</t>
  </si>
  <si>
    <t>7,6*1,15*1,84=16,082 [A]</t>
  </si>
  <si>
    <t>Drenážní obsyp potrubí těženým štěrkem frakce 16/32</t>
  </si>
  <si>
    <t>0,35*2*41,6=29,120 [A]</t>
  </si>
  <si>
    <t>obsyp svodného potrubí drenáže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</si>
  <si>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výkresu uložení potrubí  
1,15*0,46*7,6=4,020 [A]</t>
  </si>
  <si>
    <t>netkaná polypropylénová getotextílie 200 g/m2   
separace drenážního obsypu od zásypu</t>
  </si>
  <si>
    <t>rozměry určeny ze situace a výkresu uložení potrubí  
(1,5+1,5)*2*41,0=246,000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</si>
  <si>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</si>
  <si>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Zajištění svahu stavební jámy - tl. 150 mm, rezerva 25%. Konstrukce dočasná. Objem viz výkres 004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</si>
  <si>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Ochranná a vyrovnávací vrstva hydroizolace rubová včetně přesahu na podkladní beton pod drenáž. Rezerva 25%. Specifikace viz výkres 004   
Specifikace:    
stupeň vlivu prostředí:    XC3 XF1 XA1 (CO2)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</si>
  <si>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Kotvičky pro přychicení KARI sítí a pruty pro zajištění hlav hřebíků. Specifikace viz výkres 004.</t>
  </si>
  <si>
    <t>0,038+0,019=0,057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</si>
  <si>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</si>
  <si>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zajištění svahu a ochranné vrstvy hydroizolace. Specifikace viz výkres 004</t>
  </si>
  <si>
    <t>2,151+0,291=2,442 [A]</t>
  </si>
  <si>
    <t>R286312</t>
  </si>
  <si>
    <t>KOTVY SAMOZÁVRTNÉ NA POVRCHU DL DO 3M ÚNOS DO 100KN</t>
  </si>
  <si>
    <t>HŘEBÍKY ZAJIŠTĚNÍ STAVEBNÍ JÁMY, DL. 3M, POŽADOVANÁ ÚNOSNOST MIN. 100 kN. Specifikace viz výkres 004.</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</si>
  <si>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</si>
  <si>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31719</t>
  </si>
  <si>
    <t>ŘÍMSY Z KAMENE</t>
  </si>
  <si>
    <t>Nová kamenná římsa z pískovce - předpoklad 50% délky z dodaného materiálu  na maltu s  pojivem na bázi směsného hydraulického vápna. Malta musí být mrazuvzdorná, nesmí být zcela vodonepropustná. Odečteno z výkresu 006 a 010.</t>
  </si>
  <si>
    <t>0,5*(33,55+8,34+33,88)*0,0605=2,292 [A]</t>
  </si>
  <si>
    <t>Položka zahrnuje dodání předepsaného hlavního materiálu, spojovacího materiálu, vyzdění do předepsaného tavru, včetně mimostaveništní a vnitrostaveništní dopravy</t>
  </si>
  <si>
    <t>327212</t>
  </si>
  <si>
    <t>ZDI OPĚRNÉ, ZÁRUBNÍ, NÁBŘEŽNÍ Z LOMOVÉHO KAMENE NA MC</t>
  </si>
  <si>
    <t>Nadezdění křídel portálu tl. průměrně 1 m. Odečteno z výkresu 006.</t>
  </si>
  <si>
    <t>1,0*(33,88+33,55)=67,430 [A]</t>
  </si>
  <si>
    <t>položka zahrnuje dodávku a osazení lomového kamene, jeho výběr a případnou úpravu, dodávku předepsané malty, spárování.</t>
  </si>
  <si>
    <t>Přezdění portálové poprsní zdi tl. 300-400 mm předpoklad 75% kamane znovu použitého na maltu s  pojivem na bázi směsného hydraulického vápna. Malta musí být mrazuvzdorná, nesmí být zcela vodonepropustná. Odečteno z výkresu 003 a 006.</t>
  </si>
  <si>
    <t>0,4*9,33=3,732 [A]</t>
  </si>
  <si>
    <t>Na vjezdovém portálu, hmotnost 1 pole 90 kg. Odečteno z výkesu 010.</t>
  </si>
  <si>
    <t>1*81,09+2*82,02+1*101.00=346,130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</si>
  <si>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</si>
  <si>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Podsyp svodného potrubí pískem, potrubí uložit po celé délce, pod hrdly vyhloubit jamky + úložný klín.</t>
  </si>
  <si>
    <t>délky určeny ze situace a řezů  
0,2*1,15*7,6=1,748 [A]</t>
  </si>
  <si>
    <t>betonové sedlo pro uložení drenážního potrubí PP DN/OD 160   
beton C16/20 X0, podrobná specifikace viz TZ</t>
  </si>
  <si>
    <t>délky odměřeny ze situace  
0,02*(40,6+39,6)=1,604 [A]</t>
  </si>
  <si>
    <t>výplňový podkladní beton pod trvalým odvodněním stavební jámy   
beton C25/30 X0, podrobná specifikace viz TZ</t>
  </si>
  <si>
    <t>rozměry určeny z příčného řezu a podélného profilu  
levá strana: (0,7*0,55+0,7*0,87/2)*42,0=28,959 [A]  
pravá strana: (0,7*2,2+0,7*0,7/2)*42+1,0*3,0*0,9+0,9*0,9/2*3,0=78,885 [B]  
Celkem: A+B=107,844 [C]</t>
  </si>
  <si>
    <t>odláždění poklopu šachty ŠD1 dvojřádkem ze žulových kostek do betonu, vyspárování MC   
žulové kostky 10x10x10 cm</t>
  </si>
  <si>
    <t>odláždění poklopu šachty ŠD1: 1,3*0,4=0,520 [A]</t>
  </si>
  <si>
    <t>Injektáž trhlin v kamenném ostění - z rubu i z líce v klenbě tunelu, trhliny v portálu z líce. Délka trhliny z líce klenby odečtena z výkresu 007, délka trhliny z rubu klenby odečtena z výkresu 003.</t>
  </si>
  <si>
    <t>Tunel z líce: 8,02+  
Rub klenby: 8,734=16,754 [A]</t>
  </si>
  <si>
    <t>položka zahrnuje:    
dodávku veškerého materiálu potřebného pro předepsanou úpravu v předepsané kvalitě    
vyčištění trhliny    
provedení vlastní injektáže    
potřebná lešení a podpěrné konstrukce</t>
  </si>
  <si>
    <t>Spárování pískovcového zdiva maltou s pojivem na bázi směsného hydraulického vápna,    
Rozsah poškození:   
Plochy viz výk. 007, hodnoty viz výk. 009</t>
  </si>
  <si>
    <t>Tunel 74,05+  
Portál 0,5*9,42=78,760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</si>
  <si>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</si>
  <si>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Hydrofobní impregnace zdících pískovcových bloků ze všech stran. Rezerva 10%. Specifikace viz výkres 006.</t>
  </si>
  <si>
    <t>50% celých kamenů římsy: (0,5*(33,55+8,34+33,88)*1,09+0,5*2*0,0605*(33,55+8,34+33,88)/0,75+  
100% přezděných kamenů portálu (7,92+8,05+8,11)*1,22+0,092*2*(7,92+8,05+8,11)/0,5+1,44*8,27+0,128*2*8,27/0,5+  
seříznuté kameny křídel (33,28+33,61)*1,35+0,096*(33,28+33,61)/0,375*2)*1,1=248,972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</si>
  <si>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</si>
  <si>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Sešití trhlin vlepením tahové helikální nerezové výztuže do vyfrézovaných drážek ve spárách kamenného ostění, kompletní provedení. Délka trhliny z líce klenby odečtena z výkresu 007, délka trhliny z rubu klenby odečtena z výkresu 003.</t>
  </si>
  <si>
    <t>711815</t>
  </si>
  <si>
    <t>Bezešvá vodotěsná vrstva ve smyslu TNŽ 73 6280 na cementové bázi, rezerva 25%, rubová včetně přesahu na podkladní beton pod drenáž.i pod kanalizaci a na odkopanou část TP2. Viz výkres 004.</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</si>
  <si>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</si>
  <si>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kontrolní drenážní šachta ŠD1 z PP nebo HDPE   
kompletní provedení dle specifikace v TZ   
včetně kompozitního poklopu třídy únosnosti A15</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</si>
  <si>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</si>
  <si>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zkouška vodotěsnosti svodného (neperforovaného) potrubí PP DN/OD 160</t>
  </si>
  <si>
    <t>7,6=7,600 [A]</t>
  </si>
  <si>
    <t>kamerová zkouška potrubí v celém rozsahu, včetně záznamu a vyhodnocení</t>
  </si>
  <si>
    <t>levá + pravá drenáž  
DL + DP: 48,21+39,60=87,810 [A]</t>
  </si>
  <si>
    <t>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t>
  </si>
  <si>
    <t>PP DN/OD 160, SN 8, drenážní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t>
  </si>
  <si>
    <t>drenáž stavební jámy: 40,6+39,6=80,200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</si>
  <si>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</si>
  <si>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tlakový proplach (čištění) drenážního potrubí   
2 x ročně během zkušebního provozu   
požadavek investora</t>
  </si>
  <si>
    <t>2*(48,2+39,6)=175,600 [A]</t>
  </si>
  <si>
    <t>Očištění ostění tunelu z líce v celé klenbové části - pas TP1 + očištění rubu klenby po odkopání vč. obnažené části TP2  - tlak 1500 bar. Odečteno z výk. 005 a 007.</t>
  </si>
  <si>
    <t>Tunel: 546,4+  
Rub klenby: 412,3+  
Odkopaná část TP2 40,34=999,040 [A]</t>
  </si>
  <si>
    <t>R96815</t>
  </si>
  <si>
    <t>VYSEKÁNÍ OTVORŮ, KAPES, RÝH V ŽELEZOBETONOVÉ KONSTRUKCI</t>
  </si>
  <si>
    <t>jádrový vývrt průměru 200 mm, tloušťka žb konstrukce min. 0,12 m     
otvory pro napojení drenážního potrubí do šachet Š12, Š23 a Š24 objektu SO 91-11-02   
kompletní vyvrtání</t>
  </si>
  <si>
    <t>4 otvory: 4=4,000 [A]</t>
  </si>
  <si>
    <t>Přebytky vykopané zeminy z SO 91-25-02 (rozdíl pol. 125733 a 17411) a výkop pro svodné potrubí drenáže z položky 13273A</t>
  </si>
  <si>
    <t>(1398,85-1237,49)*2+21,85*2,0=366,420 [A]</t>
  </si>
  <si>
    <t>Náletové rostliny z portálové stěny</t>
  </si>
  <si>
    <t>4,8*0,6=2,880 [A]</t>
  </si>
  <si>
    <t>E.1.8</t>
  </si>
  <si>
    <t>Pozemní komunikace</t>
  </si>
  <si>
    <t xml:space="preserve">  SO 91-30-01</t>
  </si>
  <si>
    <t>DĚČÍNSKÝ TUNEL, ÚPRAVA MÍSTNÍ KOMUNIKACE UL. U STŘELNICE, KM 458,363</t>
  </si>
  <si>
    <t>SO 91-30-01</t>
  </si>
  <si>
    <t>R02520</t>
  </si>
  <si>
    <t>ZKOUŠENÍ MATERIÁLŮ NEZÁVISLOU ZKUŠEBNOU</t>
  </si>
  <si>
    <t>Provedení hutnících zkoušek v rozsahu dle TZ a dle platných ČSN nebo dle TZ, podle toho, co je přísnější - hutnící zkoušky na plání a pak na každé nestmelené vrstvě</t>
  </si>
  <si>
    <t>zahrnuje veškeré náklady spojené s objednatelem požadovanými zkouškami</t>
  </si>
  <si>
    <t>R02811</t>
  </si>
  <si>
    <t>PRŮZKUMNÉ PRÁCE GEOTECHNICKÉ NA POVRCHU</t>
  </si>
  <si>
    <t>Přítomnost geotechnika na stavbě. Při provádění zemních prací se požaduje každodenní přítomnost geotechnika.</t>
  </si>
  <si>
    <t>Geodetické zaměření dokončené stavby objektu, komunikací a zpevněných ploch, opěrných zdí včetně povrchových znaků inž. sítí a vysazené zeleně.</t>
  </si>
  <si>
    <t>zahrnuje veškeré náklady spojené s objednatelem požadovanými pracemi,     
- pro stanovení orientační investorské ceny určete jednotkovou cenu jako 1% odhadované ceny stavby</t>
  </si>
  <si>
    <t>Vybourání zpevněných ploch  - štěrková plocha v tl. 350mm: 65*0,35=22,75 [A]  
Vybourání zpevněných ploch  - štěrková vozovka k RD v tl. 350mm: 160*0,35=56,00 [B]  
Vybourání zpevněných ploch  - štěrkový chodník v tl. 250mm: 75*0,25=18,75 [C]  
Celkem: A+B+C=97,50 [D]</t>
  </si>
  <si>
    <t>Vybourání zpevněných ploch  - asfaltová komunikace v tl. 500mm: 595,0*0,5=297,50 [A]</t>
  </si>
  <si>
    <t>Vybourání zpevněných ploch  - betonová plocha v tl. 500mm: 50*0,5=25,00 [A]</t>
  </si>
  <si>
    <t>11348A</t>
  </si>
  <si>
    <t>ODSTRANĚNÍ KRYTU ZPEVNĚNÝCH PLOCH Z DLAŽDIC VČETNĚ PODKLADU - BEZ DOPRAVY</t>
  </si>
  <si>
    <t>Vybourání zpevněných ploch - dlážděný chodník v tl. 250mm: 80,0*0,25=20,00 [A]</t>
  </si>
  <si>
    <t>11351</t>
  </si>
  <si>
    <t>ODSTRANĚNÍ ZÁHONOVÝCH OBRUBNÍKŮ</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</si>
  <si>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</si>
  <si>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</si>
  <si>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</si>
  <si>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11353</t>
  </si>
  <si>
    <t>ODSTRANĚNÍ CHODNÍKOVÝCH KAMENNÝCH OBRUBNÍKŮ</t>
  </si>
  <si>
    <t>11372</t>
  </si>
  <si>
    <t>FRÉZOVÁNÍ ZPEVNĚNÝCH PLOCH ASFALTOVÝCH</t>
  </si>
  <si>
    <t>vč. odvozu na skládku a skládkovného   
Konstrukce  výměny obrusné vrstvy za novou   
frézování stávajícího asfaltového krytu v tl. 100mm</t>
  </si>
  <si>
    <t>110*0,1=11,00 [A]</t>
  </si>
  <si>
    <t>12110</t>
  </si>
  <si>
    <t>SEJMUTÍ ORNICE NEBO LESNÍ PŮDY</t>
  </si>
  <si>
    <t>Sejmutí ornice v tl. 150mm s odvozem na skládku mimo staveniště dle požadavku OŽP</t>
  </si>
  <si>
    <t>60,0*0,15=9,00 [A]</t>
  </si>
  <si>
    <t>položka zahrnuje sejmutí ornice bez ohledu na tloušťku vrstvy a její vodorovnou dopravu    
nezahrnuje uložení na trvalou skládku</t>
  </si>
  <si>
    <t>12373</t>
  </si>
  <si>
    <t>ODKOP PRO SPOD STAVBU SILNIC A ŽELEZNIC TŘ. I</t>
  </si>
  <si>
    <t>Výkopy pod komunikace - po odstranění stávajících zpevněných konstrukcí - zemina se použije do násypu pro násypy v rámci komunikací: 40,0=40,00 [A]  
Výkopy pod komunikace - po odstranění stávajících zpevněných konstrukcí - zemina se odveze mimo stavbu na skládku: 145,0=145,00 [B]  
výkop na úroveň -350 pod aktivní pláň: 1136,0*0,35=397,60 [C]  
výkop na úroveň -200 pod aktivní pláň: 166,7*0,20=33,34 [D]  
Celkem: A+B+C+D=615,94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</si>
  <si>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</si>
  <si>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</si>
  <si>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</si>
  <si>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Výkopy pod komunikace - drenáže: 72,0=72,00 [A]</t>
  </si>
  <si>
    <t>17110</t>
  </si>
  <si>
    <t>ULOŽENÍ SYPANINY DO NÁSYPŮ SE ZHUTNĚNÍM</t>
  </si>
  <si>
    <t>Násypy pod komunikace - zemina z výkopů v rámci komunikací - hutnění na Edef,2 &gt;45Mpa, Poměr Ev2/Ev1 by měl být ve všech případech menší než 2,5. Geotechnik zhodnotí zeminy z výkopů a rozhodne o jejím zlepšení (dle aktuální vlhkosti zemin a jejich kvality – při zlepšení se předpokládá min 3% hydraulických silničních pojiv  - o přesném množství pojiva a jeho druhu rozhodne geotechnik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</si>
  <si>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</si>
  <si>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pod komunikace - po odstranění stávající zpevněných konstrukcí - zemina se odveze mimo stavbu na skládku: 145,0=145,00 [A]  
výkop na úroveň -350 pod aktivní pláň: 1136,0*0,35=397,60 [B]  
výkop na úroveň -200 pod aktivní pláň: 166,7*0,20=33,34 [C]  
Celkem: A+B+C=575,94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</si>
  <si>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</si>
  <si>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R11909</t>
  </si>
  <si>
    <t>VÝMĚNA ČÁSTI ŠPATNÉHO PODLOŽÍ</t>
  </si>
  <si>
    <t>Výměna části špatného podloží (např. lokální skládka, nevhodný materiál atd..) včetně dovozu vhodného materiálu (štěrkodrť 0/63) za odvezený nevhodný vykopaný materiál na skládku.</t>
  </si>
  <si>
    <t>21263</t>
  </si>
  <si>
    <t>TRATIVODY KOMPLET Z TRUB Z PLAST HMOT DN DO 150MM</t>
  </si>
  <si>
    <t>Drenáže pod plání: 130=130,00 [A]  
Vsakovací drenáž: 40=40,00 [B]  
Celkem: A+B=170,00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</si>
  <si>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</si>
  <si>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21461D</t>
  </si>
  <si>
    <t>SEPARAČNÍ GEOTEXTILIE DO 400G/M2</t>
  </si>
  <si>
    <t>KC1: 691=691,00 [A]  
KC3: 217=217,00 [B]  
KC6: 228=228,00 [C]  
obalení drenáže: 2,0*(130,0+40,0)=340,00 [D]  
Celkem: A+B+C+D=1 476,00 [E]</t>
  </si>
  <si>
    <t>56213</t>
  </si>
  <si>
    <t>VOZOVKOVÉ VRSTVY Z MATERIÁLŮ STABIL CEMENTEM TL DO 150MM</t>
  </si>
  <si>
    <t>směs stmelená cementem                    SC 0/32, C8/10 150mm</t>
  </si>
  <si>
    <t>KC1: 566,0=566,00 [A]  
Konstrukce opravy komunikace po osazení obruby: 15,0=15,00 [B]  
Celkem: A+B=581,00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</si>
  <si>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</si>
  <si>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</si>
  <si>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</si>
  <si>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ZLEPŠENÍ PODLOŽÍ PODKOMUNIKACE výměna části části aktivní zóny v tl. cca 350mm za vrstvu ŠD 0/63   
položení 2 vrstev ŠD 0/63 v celkové tloušťce 350mm</t>
  </si>
  <si>
    <t>1136,0*0,35=397,60 [A]</t>
  </si>
  <si>
    <t>56331</t>
  </si>
  <si>
    <t>VOZOVKOVÉ VRSTVY ZE ŠTĚRKODRTI TL. DO 50MM</t>
  </si>
  <si>
    <t>KC3: 195=195,00 [A]</t>
  </si>
  <si>
    <t>56333</t>
  </si>
  <si>
    <t>VOZOVKOVÉ VRSTVY ZE ŠTĚRKODRTI TL. DO 150MM</t>
  </si>
  <si>
    <t>KC3: 195=195,00 [A]  
KC6: 160=160,00 [B]  
Celkem: A+B=355,00 [C]</t>
  </si>
  <si>
    <t>ZLEPŠENÍ PODLOŽÍ POD CHODNÍKY- výměna části části aktivní zóny v tl. cca 200mm za vrstvu ŠD 0/32: 166,7=166,70 [A]  
KC1: 691=691,00 [B]  
KC3: 217=217,00 [C]  
KC6: 228=228,00 [D]  
Oprava betonové vozovky v návaznosti na novou asfaltovou vozovku: 3=3,00 [E]  
KC4: 82=82,00 [F]  
Konstrukce varovného pásu: 5,5=5,50 [G]  
Celkem: A+B+C+D+E+F+G=1 393,20 [H]</t>
  </si>
  <si>
    <t>56335</t>
  </si>
  <si>
    <t>VOZOVKOVÉ VRSTVY ZE ŠTĚRKODRTI TL. DO 250MM</t>
  </si>
  <si>
    <t>Konstrukce opravy komunikace po osazení obruby: 15=15,00 [A]  
KC5: 72=72,00 [B]  
Konstrukce "zesíleného" varovného pásu: 2,2=2,20 [C]  
Konstrukce "zesílené" hladké dlažby šířky 25cm: 5*0,25=1,25 [D]  
Celkem: A+B+C+D=90,45 [E]</t>
  </si>
  <si>
    <t>572111</t>
  </si>
  <si>
    <t>INFILTRAČNÍ POSTŘIK ASFALTOVÝ DO 0,5KG/M2</t>
  </si>
  <si>
    <t>KC1: 566=566,00 [A]  
KC2: 110+37=147,00 [B]  
Celkem: A+B=713,00 [C]</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</si>
  <si>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</si>
  <si>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</si>
  <si>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</si>
  <si>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KC1: 566=566,00 [A]  
KC2: 110=110,00 [B]  
Konstrukce opravy komunikace po osazení obruby: 15=15,00 [C]  
Celkem: A+B+C=691,00 [D]</t>
  </si>
  <si>
    <t>574A34</t>
  </si>
  <si>
    <t>ASFALTOVÝ BETON PRO OBRUSNÉ VRSTVY ACO 11+, 11S TL. 40MM</t>
  </si>
  <si>
    <t>574E46</t>
  </si>
  <si>
    <t>ASFALTOVÝ BETON PRO PODKLADNÍ VRSTVY ACP 16+, 16S TL. 50MM</t>
  </si>
  <si>
    <t>KC2: 37,0=37,00 [A]</t>
  </si>
  <si>
    <t>Konstrukce opravy komunikace po osazení obruby: 15=15,00 [A]</t>
  </si>
  <si>
    <t>574E76</t>
  </si>
  <si>
    <t>ASFALTOVÝ BETON PRO PODKLADNÍ VRSTVY ACP 16+, 16S TL. 80MM</t>
  </si>
  <si>
    <t>KC1: 566=566,00 [A]</t>
  </si>
  <si>
    <t>574F06</t>
  </si>
  <si>
    <t>ASFALTOVÝ BETON PRO PODKLADNÍ VRSTVY MODIFIK ACP 16+, 16S</t>
  </si>
  <si>
    <t>KC2: 110,0*(60+130)/2/1000=10,45 [A]</t>
  </si>
  <si>
    <t>58110</t>
  </si>
  <si>
    <t>CEMENTOBETONOVÝ KRYT JEDNOVRSTVÝ NEVYZTUŽENÝ</t>
  </si>
  <si>
    <t>Oprava betonové vozovky v návaznosti na novou asfaltovou vozovku:3*0,2=0,60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</si>
  <si>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</si>
  <si>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58211</t>
  </si>
  <si>
    <t>DLÁŽDĚNÉ KRYTY Z VELKÝCH KOSTEK DO LOŽE Z KAMENIVA</t>
  </si>
  <si>
    <t>KC3: 195=195,00 [A]  
KC4: 160=160,00 [B]  
KC5: 72=72,00 [C]  
Celkem: A+B+C=427,00 [D]</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</si>
  <si>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</si>
  <si>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58212</t>
  </si>
  <si>
    <t>DLÁŽDĚNÉ KRYTY Z VELKÝCH KOSTEK DO LOŽE Z MC</t>
  </si>
  <si>
    <t>Zřízení a osazení jednořádku z žulové kostky 100x100: 69,0*0,1=6,90 [A]  
Zřízení a osazení pětiřádku z žulové kostky 100x100: 24,0*0,1*5=12,00 [B]  
Celkem: A+B=18,90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</si>
  <si>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</si>
  <si>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58252</t>
  </si>
  <si>
    <t>DLÁŽDĚNÉ KRYTY Z BETONOVÝCH DLAŽDIC DO LOŽE Z MC</t>
  </si>
  <si>
    <t>Konstrukce "zesílené" hladké dlažby šířky 25cm: 5*0,25=1,25 [A]</t>
  </si>
  <si>
    <t>KC4: 82,0=82,00 [A]</t>
  </si>
  <si>
    <t>58262A</t>
  </si>
  <si>
    <t>KRYTY Z BETON DLAŽDIC SE ZÁMKEM BAREV RELIÉF TL 60MM DO LOŽE Z MC</t>
  </si>
  <si>
    <t>Konstrukce varovného pásu: 5,5=5,50 [A]</t>
  </si>
  <si>
    <t>58262B</t>
  </si>
  <si>
    <t>KRYTY Z BETON DLAŽDIC SE ZÁMKEM BAREV RELIÉF TL 80MM DO LOŽE Z MC</t>
  </si>
  <si>
    <t>Konstrukce "zesíleného" varovného pásu: 2,2=2,20 [A]</t>
  </si>
  <si>
    <t>89712</t>
  </si>
  <si>
    <t>VPUSŤ KANALIZAČNÍ ULIČNÍ KOMPLETNÍ Z BETONOVÝCH DÍLCŮ</t>
  </si>
  <si>
    <t>Nová uliční vpust typová na na zatížení D400kN včetně napojení na kanalizaci: 1=1,00 [A]  
Nová uliční vpust na žlábku z pětiřádku DL I 100x100 na zatížení C250kN včetně napojení na kanalizaci: 1=1,00 [B]  
Celkem: A+B=2,00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</si>
  <si>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</si>
  <si>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914161</t>
  </si>
  <si>
    <t>DOPRAVNÍ ZNAČKY ZÁKLADNÍ VELIKOSTI HLINÍKOVÉ FÓLIE TŘ 1 - DODÁVKA A MONTÁŽ</t>
  </si>
  <si>
    <t>položka zahrnuje:    
- dodávku a montáž značek v požadovaném provedení</t>
  </si>
  <si>
    <t>914163</t>
  </si>
  <si>
    <t>DOPRAVNÍ ZNAČKY ZÁKLADNÍ VELIKOSTI HLINÍKOVÉ FÓLIE TŘ 1 - DEMONTÁŽ</t>
  </si>
  <si>
    <t>914911</t>
  </si>
  <si>
    <t>SLOUPKY A STOJKY DOPRAVNÍCH ZNAČEK Z OCEL TRUBEK SE ZABETONOVÁNÍM - DODÁVKA A MONTÁŽ</t>
  </si>
  <si>
    <t>položka zahrnuje:    
- sloupky a upevňovací zařízení včetně jejich osazení (betonová patka, zemní práce)</t>
  </si>
  <si>
    <t>914912</t>
  </si>
  <si>
    <t>SLOUPKY A STOJKY DZ Z OCEL TRUBEK ZABETON MONTÁŽ S PŘESUNEM</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</si>
  <si>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</si>
  <si>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915111</t>
  </si>
  <si>
    <t>VODOROVNÉ DOPRAVNÍ ZNAČENÍ BARVOU HLADKÉ - DODÁVKA A POKLÁDKA</t>
  </si>
  <si>
    <t>V2b 1,5/1,5/0,25: 23*0,25=5,75 [A]</t>
  </si>
  <si>
    <t>položka zahrnuje:    
- dodání a pokládku nátěrového materiálu (měří se pouze natíraná plocha)    
- předznačení a reflexní úpravu</t>
  </si>
  <si>
    <t>915221</t>
  </si>
  <si>
    <t>VODOR DOPRAV ZNAČ PLASTEM STRUKTURÁLNÍ NEHLUČNÉ - DOD A POKLÁDKA</t>
  </si>
  <si>
    <t>Zřízení a osazení chodníkového obrubníku    
ABO 17-10 (50/200/1000) včetně jeho dodávky, provedení betonového lože s betonovou boční opěrou, naložení, složení a dovozu materiálu.</t>
  </si>
  <si>
    <t>Položka zahrnuje:    
dodání a pokládku betonových obrubníků o rozměrech předepsaných zadávací dokumentací    
betonové lože i boční betonovou opěrku.</t>
  </si>
  <si>
    <t>917424</t>
  </si>
  <si>
    <t>CHODNÍKOVÉ OBRUBY Z KAMENNÝCH OBRUBNÍKŮ ŠÍŘ 150MM</t>
  </si>
  <si>
    <t>OP6 štípaného, (150/250/1000): 100=100,00 [A]  
OP6 štípaného,  oblouk R 1.0-3,0 (150/250/1000): 5=5,00 [B]  
OP6 štípaného,  oblouk R 3.0-5,0 (150/250/1000): 20=20,00 [C]  
OP6 štípaného, oblouk R 5.0-10.0 (150/250/1000): 11=11,00 [D]  
OP6 štípaného, oblouk R 10-25 (150/250/1000): 16=16,00 [E]  
Celkem: A+B+C+D+E=152,00 [F]</t>
  </si>
  <si>
    <t>Položka zahrnuje:    
dodání a pokládku kamenných obrubníků o rozměrech předepsaných zadávací dokumentací    
betonové lože i boční betonovou opěrku.</t>
  </si>
  <si>
    <t>917426</t>
  </si>
  <si>
    <t>CHODNÍKOVÉ OBRUBY Z KAMENNÝCH OBRUBNÍKŮ ŠÍŘ 250MM</t>
  </si>
  <si>
    <t>OP3 (250/200/500-1000): 98=98,00 [A]  
OP3 - oblouk R 5.0-10.0 (150/250/1000): 36=36,00 [B]  
OP3 - oblouk R 10-25 (150/250/1000): 18=18,00 [C]</t>
  </si>
  <si>
    <t>93542</t>
  </si>
  <si>
    <t>ŽLABY Z DÍLCŮ Z POLYMERBETONU SVĚTLÉ ŠÍŘKY DO 150MM VČETNĚ MŘÍŽÍ</t>
  </si>
  <si>
    <t>93543</t>
  </si>
  <si>
    <t>ŽLABY Z DÍLCŮ Z POLYMERBETONU SVĚTLÉ ŠÍŘKY DO 200MM VČETNĚ MŘÍŽÍ</t>
  </si>
  <si>
    <t>6+4,8=10,80 [A]</t>
  </si>
  <si>
    <t>BOURÁNÍ KONSTRUKCÍ Z PROSTÉHO BETONU</t>
  </si>
  <si>
    <t>Vybourání betonového žlabu monolitického tl. 150mm: 23,0*0,15*0,6=2,07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</si>
  <si>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</si>
  <si>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R914919</t>
  </si>
  <si>
    <t>DEMONTÁŽ ROZCESTNÍKU U PĚŠÍ STEZKY</t>
  </si>
  <si>
    <t>R914929</t>
  </si>
  <si>
    <t>ZNOVUOSAZENÍ STÁVAJÍCÍ ROZCESTNÍKU PO DOKONČENÍ STAVBY</t>
  </si>
  <si>
    <t>z pol.č. 17120:  575,94*1,9=1 094,29 [A]</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</si>
  <si>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</si>
  <si>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 pol.č. 11343A: 297,5*2,1=624,75 [A]</t>
  </si>
  <si>
    <t>z pol.č. 11345A: 25*2,5=62,50 [A]  
z pol.č. 11348A: 20*2,5=50,00 [B]  
Celkem: A+B=112,50 [C]</t>
  </si>
  <si>
    <t>z pol.č. 11332A:  97,5*2,1=204,75 [B]</t>
  </si>
  <si>
    <t xml:space="preserve">  SO 91-84-01</t>
  </si>
  <si>
    <t>DĚČÍNSKÝ TUNEL, ZABEZPEČENÍ VEŘEJNÝCH ZÁJMŮ - PROVIZORNÍ KOMUNIKACE</t>
  </si>
  <si>
    <t>SO 91-84-01</t>
  </si>
  <si>
    <t>Vybourání provizorní komunikace po dokončení stavby v tl.370mm: 744,0*0,37=275,28 [A]  
Vybourání provizorní cesty po dokončení stavby v tl.350mm: 368,0*0,35=128,80 [B]  
Celkem: A+B=404,08 [C]</t>
  </si>
  <si>
    <t>Vybourání zpevněných ploch - dlážděný chodník v tl. 250mm: 30,0*0,25=7,50 [A]</t>
  </si>
  <si>
    <t>50,0*0,15=7,50 [A]</t>
  </si>
  <si>
    <t>Výkopy pod komunikace - po odstranění stávajících zpevněných konstrukcí - zemina se použije do násypu pro násypy v rámci komunikací: 87,0=87,00 [A]  
Výkopy pod komunikace - po odstranění stávajících zpevněných konstrukcí - zemina se odveze mimo stavbu na skládku: 174,0=174,00 [B]  
výkop na úroveň -250 pod aktivní pláň: 368,0*0,25=92,00 [C]  
Celkem: A+B+C=353,00 [D]</t>
  </si>
  <si>
    <t>Výkopy pod komunikace - po odstranění stávající zpevněných konstrukcí - zemina se odveze mimo stavbu na skládku: 174,0=174,00 [A]  
výkop na úroveň -250 pod aktivní pláň: 368,0*0,25=92,00 [B]  
Celkem: A+B=266,00 [C]</t>
  </si>
  <si>
    <t>17131</t>
  </si>
  <si>
    <t>ULOŽENÍ SYPANINY DO NÁSYPŮ V AKTIVNÍ ZÓNĚ SE ZHUT SE ZLEPŠENÍM ZEMINY</t>
  </si>
  <si>
    <t>Zlepšení aktivní zóny komunikací ve výkopu v tl. 50cm v množství cca v množství cca 3-4% vápna či směsi vápna s cementem na bázi Geosolu C (dříve Dorosolu)  – rozhodne geotechnik po laboratorních zkouškách zeminya její aktuální vlhkosti) do hl. 50cm.</t>
  </si>
  <si>
    <t>744,0*0,5=372,00 [A]</t>
  </si>
  <si>
    <t>Násypy pod komunikace po odstranění dočasné vozovky - dovoz vhodné zeminyí - hutnění na Edef,2 &gt;45 Mpa, Poměr Ev2/Ev1 by měl být ve všech případech menší než 2,5.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</si>
  <si>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</si>
  <si>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Konstrukce provizorní komunikace:  744+368=1 112,00 [A]</t>
  </si>
  <si>
    <t>289973</t>
  </si>
  <si>
    <t>OPLÁŠTĚNÍ (ZPEVNĚNÍ) Z GEOSÍTÍ A GEOROHOŽÍ</t>
  </si>
  <si>
    <t>dělící mezivrstva např. textiliie, skelné rohož dle ČSN 73 6122</t>
  </si>
  <si>
    <t>Konstrukce opravy komunikace po osazení obruby:3=3,00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</si>
  <si>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</si>
  <si>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Odláždění vtoku a výtoku kamennou dlažbou</t>
  </si>
  <si>
    <t>2,0*0,35=0,70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</si>
  <si>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</si>
  <si>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stabilizace cementem SC 0/32, C20/25</t>
  </si>
  <si>
    <t>56314</t>
  </si>
  <si>
    <t>VOZOVKOVÉ VRSTVY Z MECHANICKY ZPEVNĚNÉHO KAMENIVA TL. DO 200MM</t>
  </si>
  <si>
    <t>mechanicky zpevněné kamenivo 0-32    200mm</t>
  </si>
  <si>
    <t>Konstrukce provizorní komunikace:  282=282,00 [A]</t>
  </si>
  <si>
    <t>Oprava betonové vozovky v návaznosti na novou asfaltovou vozovku:  6=6,00 [A]  
Oprava betonové cesty v přejezdu provizorní cesty: 10=10,00 [B]  
Chodníky povrch zámková dlažba 3=3,00 [C]  
varovný pás betonový (slepecká dlažba): 3=3,00 [D]  
Celkem: A+B+C+D=22,00 [E]</t>
  </si>
  <si>
    <t>ZLEPŠENÍ PODLOŽÍ PROVIZORNÍ CESTY- výměna části části aktivní zóny v tl. cca 250mm za vrstvu ŠD 0/32</t>
  </si>
  <si>
    <t>56363</t>
  </si>
  <si>
    <t>VOZOVKOVÉ VRSTVY Z RECYKLOVANÉHO MATERIÁLU TL DO 150MM</t>
  </si>
  <si>
    <t>Konstrukce provizorní komunikace:    
Podklad ze živičného recyklátu 0-32 tl. 120mm: 652=652,00 [A]  
Podklad ze živičného recyklátu 0-32 tl.  150mm: 368=368,00 [B]  
Celkem: A+B=1 020,00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</si>
  <si>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</si>
  <si>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56365</t>
  </si>
  <si>
    <t>VOZOVKOVÉ VRSTVY Z RECYKLOVANÉHO MATERIÁLU TL DO 250MM</t>
  </si>
  <si>
    <t>Podklad ze živičného recyklátu 0-63 tl. 250mm</t>
  </si>
  <si>
    <t>Konstrukce provizorní komunikace:  744=744,00 [A]</t>
  </si>
  <si>
    <t>575A53</t>
  </si>
  <si>
    <t>LITÝ ASFALT MA I (SILNICE, DÁLNICE) 11 TL. 40MM</t>
  </si>
  <si>
    <t>Konstrukce opravy komunikace po osazení obruby: 2*3=6,00 [A]</t>
  </si>
  <si>
    <t>576411</t>
  </si>
  <si>
    <t>POSYP KAMENIVEM OBALOVANÝM 2KG/M2</t>
  </si>
  <si>
    <t>Posyp živičnou frézovankou</t>
  </si>
  <si>
    <t>Konstrukce provizorní komunikace:  652=652,00 [A]</t>
  </si>
  <si>
    <t>- dodání obalovaného kameniva předepsané kvality a zrnitosti    
- posyp předepsaným množstvím</t>
  </si>
  <si>
    <t>Oprava betonové vozovky v návaznosti na novou asfaltovou vozovku:  
cementový beton C30/37 XF4   tl. 200mm: 6*0,2=1,20 [A]  
Oprava betonové cesty v přejezdu provizorní cesty:  
cementový beton C30/37 XF4   tl. 180mm: 10*0,18=1,80 [B]  
Celkem: A+B=3,00 [C]</t>
  </si>
  <si>
    <t>Chodníky povrch zámková dlažba 6=6,00 [A]</t>
  </si>
  <si>
    <t>varovný pás betonový (slepecká dlažba): 3=3,00 [A]</t>
  </si>
  <si>
    <t>911CA2</t>
  </si>
  <si>
    <t>SVODIDLO BETON, ÚROVEŇ ZADRŽ N2 VÝŠ 0,8M - MONTÁŽ S PŘESUNEM (BEZ DODÁVKY)</t>
  </si>
  <si>
    <t>položka zahrnuje:    
- dopravu demontovaného zařízení z dočasné skládky    
- jeho montáž a osazení na určeném místě    
- nutnou opravu poškozených částí    
- případnou náhradu zničených částí    
nezahrnuje podkladní vrstvu</t>
  </si>
  <si>
    <t>911CA3</t>
  </si>
  <si>
    <t>SVODIDLO BETON, ÚROVEŇ ZADRŽ N2 VÝŠ 0,8M - DEMONTÁŽ S PŘESUNEM</t>
  </si>
  <si>
    <t>položka zahrnuje:    
- demontáž a odstranění zařízení    
- jeho odvoz na předepsané místo</t>
  </si>
  <si>
    <t>911CA9</t>
  </si>
  <si>
    <t>SVODIDLO BETON, ÚROVEŇ ZADRŽ N2 VÝŠ 0,8M - NÁJEM</t>
  </si>
  <si>
    <t>MDEN</t>
  </si>
  <si>
    <t>13*5*7=455,00 [A]</t>
  </si>
  <si>
    <t>položka zahrnuje denní sazbu za pronájem zařízení    
počet měrných jednotek se určí jako součin délky zařízení a počtu dnů použití</t>
  </si>
  <si>
    <t>Zřízení a osazení silničního obrubníku ABO 4-15    
(150/150/1000) včetně jeho dodávky, provedení betonového lože s betonovou boční opěrou, naložení, složení a dovozu materiálu.</t>
  </si>
  <si>
    <t>9183A3</t>
  </si>
  <si>
    <t>PROPUSTY Z TRUB DN 300MM PLASTOVÝCH</t>
  </si>
  <si>
    <t>Nový propustek DN200 s šikmo seříznutými čely</t>
  </si>
  <si>
    <t>Položka zahrnuje:    
- dodání a položení potrubí z trub z dokumentací předepsaného materiálu a předepsaného průměru    
- případné úpravy trub (zkrácení, šikmé seříznutí)    
Nezahrnuje podkladní vrstvy a obetonování.</t>
  </si>
  <si>
    <t>919114</t>
  </si>
  <si>
    <t>ŘEZÁNÍ ASFALTOVÉHO KRYTU VOZOVEK TL DO 200MM</t>
  </si>
  <si>
    <t>Vybourání betonového žlabu monolitického tl. 150mm: 9,0*0,15*0,6=0,81 [A]</t>
  </si>
  <si>
    <t>z pol.č. 17120: 266,0*1,9=505,40 [A]</t>
  </si>
  <si>
    <t>z pol.č. 11343A: 404,08*2,1=848,57 [A]</t>
  </si>
  <si>
    <t>z pol.č. 11348A: 7,5*2,5=18,75 [A]  
z pol.č. 96615A: 0,81*2,5=2,03 [B]  
Celkem: A+B=20,78 [C]</t>
  </si>
  <si>
    <t>E.2</t>
  </si>
  <si>
    <t>Pozemní stavební objekty</t>
  </si>
  <si>
    <t xml:space="preserve">  SO 91-61-01</t>
  </si>
  <si>
    <t>Děčín východ-Děčín Prostřední Žleb, TTS 6/0,4kV - stav.část</t>
  </si>
  <si>
    <t>SO 91-61-01</t>
  </si>
  <si>
    <t>DOKONČUJÍCÍ KONSTRUKCE A PRÁCE</t>
  </si>
  <si>
    <t>(4,15*2,92*1,15+1*1,15*2,92)*2=34.587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</si>
  <si>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</si>
  <si>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(0,1*4,15*2,92)*2=2.424 [A]</t>
  </si>
  <si>
    <t>272364</t>
  </si>
  <si>
    <t>VÝZTUŽ ZÁKLADŮ Z OCELI 10425, B420B</t>
  </si>
  <si>
    <t>R 99902</t>
  </si>
  <si>
    <t>ZÁKLADOVÁ DESKA</t>
  </si>
  <si>
    <t>(4,15*0,3*2,92)*2=7.271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</si>
  <si>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úpravy pro osazení zařízení ochrany konstrukce proti vlivu bludných proudů,</t>
  </si>
  <si>
    <t>R 99907</t>
  </si>
  <si>
    <t>ULOŽENÍ SYPANINY DO NÁSYPŮ SE ZHUTNĚNÍM DO 100% PS, ZPETNY ZASYP VYTEZENYM MATERIALEM</t>
  </si>
  <si>
    <t>(1*2,92*1,15+1*1,15*2)*2=11.316 [A]</t>
  </si>
  <si>
    <t xml:space="preserve">  SO 91-66-01</t>
  </si>
  <si>
    <t>Děčínský tunel, Úprava dětského hřiště a mobiliáře,  km 458,280</t>
  </si>
  <si>
    <t>SO 91-66-01</t>
  </si>
  <si>
    <t>R02620</t>
  </si>
  <si>
    <t>ZKOUŠENÍ KONSTRUKCÍ A PRACÍ NEZÁVISLOU ZKUŠEBNOU</t>
  </si>
  <si>
    <t>"veškeré zkoušky a revizní prohlídky nutné k uvedení hřiště do provozu viz Příloha 001 -TZ   
 "</t>
  </si>
  <si>
    <t>12273A</t>
  </si>
  <si>
    <t>ODKOPÁVKY A PROKOPÁVKY OBECNÉ TŘ. I - BEZ DOPRAVY</t>
  </si>
  <si>
    <t>SEJMUTÍ KRYTU HŘIŠTĚ A VÝKOP PRO DRENÁŽNÍ ŽEBRO</t>
  </si>
  <si>
    <t>(631)*0,25+0.5*0.5*(10+11)=163.000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</si>
  <si>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</si>
  <si>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17680</t>
  </si>
  <si>
    <t>VÝPLNĚ Z NAKUPOVANÝCH MATERIÁLŮ</t>
  </si>
  <si>
    <t>písek do pískoviště</t>
  </si>
  <si>
    <t>4*4*0,4=6.400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</si>
  <si>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</si>
  <si>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HŘIŠTĚ</t>
  </si>
  <si>
    <t>R21352</t>
  </si>
  <si>
    <t>DRENÁŽNÍ VRSTVY Z KAMENIVA DRCENÉHO</t>
  </si>
  <si>
    <t>DRENÁŽNÍ ŽEBRO z drceného kameniva dl. 10+11 m (profil 0.5*0.5 m)</t>
  </si>
  <si>
    <t>(10+11)*0.5*0.5=5.250 [A]</t>
  </si>
  <si>
    <t>Ocelové sloupky dl. 1,5m á 2m viz Příloha 001 TZ</t>
  </si>
  <si>
    <t>114+14=128.000 [A]</t>
  </si>
  <si>
    <t>R31815</t>
  </si>
  <si>
    <t>ZDI ODDĚLOVACÍ A OHRADNÍ Z DÍLCŮ Z PLAST HMOT</t>
  </si>
  <si>
    <t>dodávka a montáž, včetně spojovacícho materiálu, brankového dílu viz Příloha 001 - TZ</t>
  </si>
  <si>
    <t>0.026*114*1=2.964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</si>
  <si>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</si>
  <si>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vrchní vrstva plochy hřiště</t>
  </si>
  <si>
    <t>- dodání kameniva předepsané kvality a zrnitosti  
- rozprostření a zhutnění vrstvy v předepsané tloušťce  
- zřízení vrstvy bez rozlišení šířky, pokládání vrstvy po etapách  
- nezahrnuje postřiky, nátěry</t>
  </si>
  <si>
    <t>podkladní vrstva plochy hřiště</t>
  </si>
  <si>
    <t>R762992</t>
  </si>
  <si>
    <t>Konstrukce tesařské, ostatní, atypický, tvrdé dřevo</t>
  </si>
  <si>
    <t>kompletní dodávka herního prvku  - Pískoviště, viz Příloha 001 TZ  
kompletní dodávka a montáž herního prvku včetně povrchové úpravy dřeva,  spojovacícho materálu, veškerého vybavení herního prvku, zakrytí plachtou a dodávky příslušné dopadové plochy</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</si>
  <si>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</si>
  <si>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kompletní dodávka herního prvku  - VĚŽ SE SKLUZAVKOU, viz Příloha 001 TZ  
kompletní dodávka a montáž herního prvku včetně povrchové úpravy dřeva,  spojovacícho materálu, veškerého vybavení herního prvku, SKLUZAVKY Z PLASTU, a dodávky příslušné dopadové plochy</t>
  </si>
  <si>
    <t>C</t>
  </si>
  <si>
    <t>kompletní dodávka herního prvku  - VAHADLOVÁ HOUPAČKA, viz Příloha 001 TZ  
kompletní dodávka a montáž herního prvku včetně povrchové úpravy dřeva,  spojovacícho materálu, veškerého vybavení herního prvku, VAHADLA, a dodávky příslušné dopadové plochy</t>
  </si>
  <si>
    <t>D</t>
  </si>
  <si>
    <t>kompletní dodávka herního prvku  - DVOUHOUPAČKA, viz Příloha 001 TZ  
kompletní dodávka a montáž herního prvku včetně povrchové úpravy dřeva,  spojovacícho materálu, veškerého vybavení herního prvku, HOUPAČEK a dodávky příslušné dopadové plochy</t>
  </si>
  <si>
    <t>E</t>
  </si>
  <si>
    <t>kompletní dodávka herního prvku  - INFOPANEL, viz Příloha 001 TZ  
kompletní dodávka a montáž INFORMAČNÍHO PANELU včetně povrchové úpravy dřeva a INFORMAČNÍ DESKY</t>
  </si>
  <si>
    <t>F</t>
  </si>
  <si>
    <t>kompletní dodávka herního prvku  - INFOTABULE, viz Příloha 001 TZ  
kompletní dodávka a montáž prvku - INFOTABULE včetně povrchové úpravy dřeva a INFORMAČNÍ DESKY</t>
  </si>
  <si>
    <t>G</t>
  </si>
  <si>
    <t>kompletní dodávka herního prvku  - KOŠ, viz Příloha 001 TZ  
kompletní dodávka a montáž prvku - KOŠ včetně povrchvé úpravy dřeva</t>
  </si>
  <si>
    <t>R762999</t>
  </si>
  <si>
    <t>kompletní dodávka herního prvku  - LAVIČKA, viz Příloha 001 TZ  
kompletní dodávka a montáž herního prvku Z PLASTU, včetně spojovacícho materálu, veškerého vybavení herního prvku</t>
  </si>
  <si>
    <t>kompletní dodávka herního prvku  - PLOTOVÁ OCHRANA  
 SVISLÁ VYPLŇ - SUD, viz Příloha 001 TZ  
kompletní dodávka a montáž herního prvku Z PLASTU, včetně spojovacícho materálu, veškerého vybavení herního prvku</t>
  </si>
  <si>
    <t>966841</t>
  </si>
  <si>
    <t>ODSTRANĚNÍ OPLOCENÍ DŘEVĚNÉHO</t>
  </si>
  <si>
    <t>plaňkový plot h=1.0 m, komplet vč. všechno</t>
  </si>
  <si>
    <t>MONTÁŽ S DOVOZEM DO 1 KM</t>
  </si>
  <si>
    <t>INFOTABULE - viz Příloha 001 - TZ  
kompletní montáž prvku</t>
  </si>
  <si>
    <t>INFOPANEL NAUČNÉ STEZKY - viz Příloha 001 - TZ  
kompletní montáž prvku</t>
  </si>
  <si>
    <t>KOŠ S POPELNICÍ - viz Příloha 001 - TZ  
kompletní montáž prvku</t>
  </si>
  <si>
    <t>KMENOVÁ LAVICE - viz Příloha 001 - TZ  
kompletní montáž prvku</t>
  </si>
  <si>
    <t>ROZCESTNÍK - viz Příloha 001 - TZ</t>
  </si>
  <si>
    <t>KAMENNÝ BALVAN - viz Příloha 001 - TZ</t>
  </si>
  <si>
    <t>R967171</t>
  </si>
  <si>
    <t>DEMONTÁŽ S ODVOZEM DO 1 KM</t>
  </si>
  <si>
    <t>INFOTABULE - viz Příloha 001 - TZ</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</si>
  <si>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</si>
  <si>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INFOPANEL NAUČNÉ STEZKY - viz Příloha 001 - TZ</t>
  </si>
  <si>
    <t>KOŠ S POPELNICÍ - viz Příloha 001 - TZ</t>
  </si>
  <si>
    <t>KMENOVÁ LAVICE - viz Příloha 001 - TZ</t>
  </si>
  <si>
    <t>R967176</t>
  </si>
  <si>
    <t>DEMONTÁŽ S ODVOZEM DO 12 KM</t>
  </si>
  <si>
    <t>VAHADLOVÁ HOUPAČKA - viz Příloha 001 - TZ</t>
  </si>
  <si>
    <t>VĚŽ SE SKLUZAVKOU - viz Příloha 001 - TZ</t>
  </si>
  <si>
    <t>DVOUHOUPAČKA - viz Příloha 001 - TZ</t>
  </si>
  <si>
    <t>DŘEVĚNÁ LAVIČKA - viz Příloha 001 - TZ</t>
  </si>
  <si>
    <t>sloupky 163*2,0=326.000 [A]</t>
  </si>
  <si>
    <t>sloupky 98*1*0.02*0,5=0.980 [A]</t>
  </si>
  <si>
    <t xml:space="preserve">  SO 92-61-01</t>
  </si>
  <si>
    <t>Děčín Prostřední Žleb, STS 6kV - stav. úpravy v km 4,068</t>
  </si>
  <si>
    <t>SO 92-61-01</t>
  </si>
  <si>
    <t>ZEMNÍ PRÁCE</t>
  </si>
  <si>
    <t>139751101</t>
  </si>
  <si>
    <t>Vykopávka v uzavřených prostorech ručně v hornině třídy těžitelnosti I skupiny 1 až 3</t>
  </si>
  <si>
    <t>ÚRS</t>
  </si>
  <si>
    <t>DOKOP PRO NOVOU SKLADBU PODLAHY  
5,70*5,85*0,65=21,674 [A]  
1,45*1,20*0,65=1,131 [B]  
Celkem: A+B=22,805 [C]</t>
  </si>
  <si>
    <t>Položka obsahuje veškeré práce, materiál a způsob měření dle technické specifikace položek ve výpočtu výměr dle cenové soustavy ÚRS. Další informace vymezující popis a podmínky použití jsou neomezeně dálkově k dispozici na www.cz-urs.cz</t>
  </si>
  <si>
    <t>162211311</t>
  </si>
  <si>
    <t>Vodorovné přemístění výkopku nebo sypaniny stavebním kolečkem s naložením a vyprázdněním kolečka na hromady nebo do dopravního prostředku na vzdálenos</t>
  </si>
  <si>
    <t>ZEMINA K MISTU NALOZENI  
22,805=22,805 [A]</t>
  </si>
  <si>
    <t>162751117</t>
  </si>
  <si>
    <t>Vodorovné přemístění výkopku nebo sypaniny po suchu na obvyklém dopravním prostředku, bez naložení výkopku, avšak se složením bez rozhrnutí z horniny</t>
  </si>
  <si>
    <t>ODVOZ NA SKLADKU  
22,805=22,805 [A]</t>
  </si>
  <si>
    <t>162751119</t>
  </si>
  <si>
    <t>22,805=22,805 [A]</t>
  </si>
  <si>
    <t>181951112</t>
  </si>
  <si>
    <t>Úprava pláně vyrovnáním výškových rozdílů strojně v hornině třídy těžitelnosti I, skupiny 1 až 3 se zhutněním</t>
  </si>
  <si>
    <t>35,085=35,085 [A]</t>
  </si>
  <si>
    <t>SVISLÉ A KOMPLETNÍ KONSTRUKCE</t>
  </si>
  <si>
    <t>342272225</t>
  </si>
  <si>
    <t>Příčky z pórobetonových tvárnic hladkých na tenké maltové lože objemová hmotnost do 500 kg/m3, tloušťka příčky 100 mm</t>
  </si>
  <si>
    <t>NOVE PRICKY  
/viz TZ a pudorys a rez novy stav/  
2,60*3,15*2=16,380 [A]</t>
  </si>
  <si>
    <t>342291112</t>
  </si>
  <si>
    <t>Ukotvení příček polyuretanovou pěnou, tl. příčky přes 100 mm</t>
  </si>
  <si>
    <t>2,60*2=5,200 [A]</t>
  </si>
  <si>
    <t>342291121</t>
  </si>
  <si>
    <t>Ukotvení příček plochými kotvami, do konstrukce cihelné</t>
  </si>
  <si>
    <t>3,15*2=6,300 [A]</t>
  </si>
  <si>
    <t>ÚPRAVA POVRCHŮ VNITŘNÍCH</t>
  </si>
  <si>
    <t>611131121</t>
  </si>
  <si>
    <t>Podkladní a spojovací vrstva vnitřních omítaných ploch penetrace akrylát-silikonová nanášená ručně stropů</t>
  </si>
  <si>
    <t>35,085*0,50=17,543 [A]</t>
  </si>
  <si>
    <t>611325423</t>
  </si>
  <si>
    <t>Oprava vápenocementové omítky vnitřních ploch štukové dvouvrstvé, tloušťky do 20 mm a tloušťky štuku do 3 mm stropů, v rozsahu opravované plochy přes</t>
  </si>
  <si>
    <t>STAVAJICI OMITKY STROPU  
/viz TZ a pudorys a rez/  
5,70*5,85=33,345 [A]  
1,45*1,20=1,740 [B]  
Celkem: A+B=35,085 [C]</t>
  </si>
  <si>
    <t>612131111</t>
  </si>
  <si>
    <t>Podkladní a spojovací vrstva vnitřních omítaných ploch polymercementový spojovací můstek nanášený ručně stěn</t>
  </si>
  <si>
    <t>16,77=16,770 [A]</t>
  </si>
  <si>
    <t>612131121</t>
  </si>
  <si>
    <t>Podkladní a spojovací vrstva vnitřních omítaných ploch penetrace akrylát-silikonová nanášená ručně stěn</t>
  </si>
  <si>
    <t>77,468*0,50=38,734 [A]  
33,39=33,390 [B]  
Celkem: A+B=72,124 [C]</t>
  </si>
  <si>
    <t>612135002</t>
  </si>
  <si>
    <t>Vyrovnání nerovností podkladu vnitřních omítaných ploch maltou, tloušťky do 10 mm cementovou stěn</t>
  </si>
  <si>
    <t>VYROVNANNI STEN ODSEKANYCH ZAKLADU  
POD IZOLACI  
16,77=16,770 [A]</t>
  </si>
  <si>
    <t>612142001</t>
  </si>
  <si>
    <t>Potažení vnitřních ploch pletivem v ploše nebo pruzích, na plném podkladu sklovláknitým vtlačením do tmelu stěn</t>
  </si>
  <si>
    <t>PERLINKA NA NOVE PRICKY  
(2,60*2+0,10)*3,15*2=33,390 [A]  
ROHY, SPOJE  
6,00=6,000 [B]  
Celkem: A+B=39,390 [C]</t>
  </si>
  <si>
    <t>612321141</t>
  </si>
  <si>
    <t>Omítka vápenocementová vnitřních ploch nanášená ručně dvouvrstvá, tloušťky jádrové omítky do 10 mm a tloušťky štuku do 3 mm štuková svislých konstrukc</t>
  </si>
  <si>
    <t>OMITKA NA NOVYCH PRICKACH  
(2,60*2+0,10)*3,15*2=33,390 [A]</t>
  </si>
  <si>
    <t>612325423</t>
  </si>
  <si>
    <t>Oprava vápenocementové omítky vnitřních ploch štukové dvouvrstvé, tloušťky do 20 mm a tloušťky štuku do 3 mm stěn, v rozsahu opravované plochy přes 30</t>
  </si>
  <si>
    <t>STAVAJICI OMITKY STEN  
/viz TZ a pudorys a rez/  
(5,70+5,85)*2*3,15=72,765 [A]  
1,20*2*3,15=7,560 [B]  
Odpocet otvoru  
-1,45*1,97=-2,857 [C]  
Celkem: A+B+C=77,468 [D]</t>
  </si>
  <si>
    <t>628195001</t>
  </si>
  <si>
    <t>Očištění zdiva nebo betonu zdí a valů před započetím oprav ručně</t>
  </si>
  <si>
    <t>STAVAJICI ODSEKANE ZAKLADY  
(5,70+7,20)*2*0,65=16,770 [A]</t>
  </si>
  <si>
    <t>PODLAHY A PODLAHOVÉ KONSTRUKCE</t>
  </si>
  <si>
    <t>631311134</t>
  </si>
  <si>
    <t>Mazanina z betonu prostého bez zvýšených nároků na prostředí tl. přes 120 do 240 mm tř. C 16/20</t>
  </si>
  <si>
    <t>PODKLADNI MAZANINA SE SITI  
/viz pudorys a rez novy stav/  
5,70*5,85*0,15=5,002 [A]  
1,45*1,20*0,15=0,261 [B]  
Celkem: A+B=5,263 [C]</t>
  </si>
  <si>
    <t>631311136</t>
  </si>
  <si>
    <t>Mazanina z betonu prostého bez zvýšených nároků na prostředí tl. přes 120 do 240 mm tř. C 25/30</t>
  </si>
  <si>
    <t>DRATKOBETON  
/viz pudorys a rez novy stav/  
5,70*5,85*0,86=28,677 [A]  
1,45*1,20*0,86=1,496 [B]  
0,45*1,45*0,05=0,033 [C]  
Odpocet kanalu  
-0,35*0,90*0,70=-0,221 [D]  
-0,40*(4,745-1,11)=-1,454 [E]  
-0,45*(2,80-1,11)=-0,761 [F]  
-0,50*(0,65+0,45)*0,70=-0,385 [G]  
-1,15*(5,50-1,11)*0,70=-3,534 [H]  
-1,11*4,87*0,70=-3,784 [I]  
-0,25*1,68*2*0,70=-0,588 [J]  
Celkem: A+B+C+D+E+F+G+H+I+J=19,479 [K]</t>
  </si>
  <si>
    <t>631319013</t>
  </si>
  <si>
    <t>Příplatek k cenám mazanin za úpravu povrchu mazaniny přehlazením, mazanina tl. přes 120 do 240 mm</t>
  </si>
  <si>
    <t>19,479=19,479 [A]</t>
  </si>
  <si>
    <t>631319175</t>
  </si>
  <si>
    <t>Příplatek k cenám mazanin za stržení povrchu spodní vrstvy mazaniny latí před vložením výztuže nebo pletiva pro tl. obou vrstev mazaniny přes 120 do 2</t>
  </si>
  <si>
    <t>5,263=5,263 [A]</t>
  </si>
  <si>
    <t>631319204</t>
  </si>
  <si>
    <t>Příplatek k cenám betonových mazanin za vyztužení ocelovými vlákny (drátkobeton) objemové vyztužení 30 kg/m3</t>
  </si>
  <si>
    <t>/predbezny odhad objemu vyztuzeni/  
19,479=19,479 [A]</t>
  </si>
  <si>
    <t>631351101</t>
  </si>
  <si>
    <t>Bednění v podlahách rýh a hran zřízení</t>
  </si>
  <si>
    <t>BEDNENI STEN KANALU  
(0,35+0,90*2)*0,70=1,505 [A]  
(0,40+(4,745-1,11)*2)*0,70=5,369 [B]  
(0,45+(2,80-1,11)*2)*0,70=2,681 [C]  
(0,50+0,45)*2*0,70=1,330 [D]  
(0,50*0,65*2)*0,70=0,455 [E]  
(1,15+(5,50-1,11)*2)*0,70=6,951 [F]  
(1,11+4,87)*2*0,70=8,372 [G]  
(0,25+1,68*2)*2*0,70=5,054 [H]  
1,45*0,05=0,073 [I]  
2,70=2,700 [J]  
Celkem: A+B+C+D+E+F+G+H+I+J=34,490 [K]</t>
  </si>
  <si>
    <t>631351102</t>
  </si>
  <si>
    <t>Bednění v podlahách rýh a hran odstranění</t>
  </si>
  <si>
    <t>34,49=34,490 [A]</t>
  </si>
  <si>
    <t>631362021</t>
  </si>
  <si>
    <t>Výztuž mazanin ze svařovaných sítí z drátů typu KARI</t>
  </si>
  <si>
    <t>5,70*5,85*4,957*0,001*1,20=0,198 [A]  
1,45*1,20*4,957*0,001*1,20=0,010 [B]  
Celkem: A+B=0,208 [C]</t>
  </si>
  <si>
    <t>IZOLACE PROTI VODĚ, VLHKOSTI A PLYNŮM</t>
  </si>
  <si>
    <t>11163150</t>
  </si>
  <si>
    <t>lak penetrační asfaltový</t>
  </si>
  <si>
    <t>35,738*0,0003=0,011 [A] Přepočtené koeficientem množství</t>
  </si>
  <si>
    <t>24,188*0,00035=0,008 [A] Přepočtené koeficientem množství</t>
  </si>
  <si>
    <t>Napojení na stávající izolaci</t>
  </si>
  <si>
    <t>(5,70+7,20)*2=25,800 [A]</t>
  </si>
  <si>
    <t>62832134</t>
  </si>
  <si>
    <t>pás asfaltový natavitelný oxidovaný tl 4,0mm typu V60 S40 s vložkou ze skleněné rohože, s jemnozrnným minerálním posypem</t>
  </si>
  <si>
    <t>35,738*1,15=41,099 [A] Přepočtené koeficientem množství</t>
  </si>
  <si>
    <t>24,188*1,2=29,026 [A] Přepočtené koeficientem množství</t>
  </si>
  <si>
    <t>711111001</t>
  </si>
  <si>
    <t>Provedení izolace proti zemní vlhkosti natěradly a tmely za studena na ploše vodorovné V nátěrem penetračním</t>
  </si>
  <si>
    <t>NOVA HYDROIZOLACE PODLAHY  
/viz pudorys a rez novy stav/  
5,70*5,85=33,345 [A]  
1,45*1,20=1,740 [B]  
1,45*0,45=0,653 [C]  
Celkem: A+B+C=35,738 [D]</t>
  </si>
  <si>
    <t>711112001</t>
  </si>
  <si>
    <t>Provedení izolace proti zemní vlhkosti natěradly a tmely za studena na ploše svislé S nátěrem penetračním</t>
  </si>
  <si>
    <t>(5,70+7,20)*2*0,86=22,188 [A]  
2,00=2,000 [B]  
Celkem: A+B=24,188 [C]</t>
  </si>
  <si>
    <t>711131811</t>
  </si>
  <si>
    <t>Odstranění izolace proti zemní vlhkosti na ploše vodorovné V</t>
  </si>
  <si>
    <t>IZOLACE VE SKLADBE STAV.PODLAHY  
/viz pudorys a rez stav.stav/  
5,70*5,85=33,345 [A]  
1,45*1,20=1,740 [B]  
1,95*0,45=0,878 [C]  
Celkem: A+B+C=35,963 [D]</t>
  </si>
  <si>
    <t>711131821</t>
  </si>
  <si>
    <t>Odstranění izolace proti zemní vlhkosti na ploše svislé S</t>
  </si>
  <si>
    <t>(0,50+2,50*2)*0,60=3,300 [A]  
(0,50+3,00*2)*0,40=2,600 [B]  
(0,30*2+2,20*2+2,70*2)*0,40=4,160 [C]  
(0,20*2+2,70*2+2,50*2)*0,30=3,240 [D]  
(1,30+2,40*2)*0,60=3,660 [E]  
4,80=4,800 [F]  
Celkem: A+B+C+D+E+F=21,760 [G]</t>
  </si>
  <si>
    <t>711141559</t>
  </si>
  <si>
    <t>Provedení izolace proti zemní vlhkosti pásy přitavením NAIP na ploše vodorovné V</t>
  </si>
  <si>
    <t>35,738=35,738 [A]</t>
  </si>
  <si>
    <t>711142559</t>
  </si>
  <si>
    <t>Provedení izolace proti zemní vlhkosti pásy přitavením NAIP na ploše svislé S</t>
  </si>
  <si>
    <t>24,188=24,188 [A]</t>
  </si>
  <si>
    <t>997013211</t>
  </si>
  <si>
    <t>Vnitrostaveništní doprava suti a vybouraných hmot vodorovně do 50 m svisle ručně pro budovy a haly výšky do 6 m</t>
  </si>
  <si>
    <t>K MISTU NALOZENI  
0,242=0,242 [A]</t>
  </si>
  <si>
    <t>998711101</t>
  </si>
  <si>
    <t>Přesun hmot pro izolace proti vodě, vlhkosti a plynům stanovený z hmotnosti přesunovaného materiálu vodorovná dopravní vzdálenost do 50 m v objektech</t>
  </si>
  <si>
    <t>0,422=0,422 [A]</t>
  </si>
  <si>
    <t>998711181</t>
  </si>
  <si>
    <t>Přesun hmot pro izolace proti vodě, vlhkosti a plynům stanovený z hmotnosti přesunovaného materiálu Příplatek k cenám za přesun prováděný bez použití</t>
  </si>
  <si>
    <t>767</t>
  </si>
  <si>
    <t>KONSTRUKCE ZÁMEČNICKÉ</t>
  </si>
  <si>
    <t>13611301</t>
  </si>
  <si>
    <t>plech ocelový žebrovaný jakost S235JR slza tl 3mm tabule</t>
  </si>
  <si>
    <t>1,151*1,05=1,209 [A] "Přepočtené koeficientem množství</t>
  </si>
  <si>
    <t>5530000R1</t>
  </si>
  <si>
    <t>kilogramová cena</t>
  </si>
  <si>
    <t>717,78*1,05=753,669 [A] "Přepočtené koeficientem množství</t>
  </si>
  <si>
    <t>767122811</t>
  </si>
  <si>
    <t>Demontáž stěn a příček s výplní z drátěné sítě šroubovaných</t>
  </si>
  <si>
    <t>STAVAJICI PRICKA   
/viz pudorys stav.stav+foto/  
1,50*2,00=3,000 [A]</t>
  </si>
  <si>
    <t>767510111</t>
  </si>
  <si>
    <t>Montáž kanálových krytů osazení</t>
  </si>
  <si>
    <t>PLECHY - ZAKRYTI NOVYCH KANALU  
PEVNE  A ODNIMATELNE  
/viz pudorys kanalove plechy-vykaz/  
P1-P15  
1151,06=1 151,060 [A]</t>
  </si>
  <si>
    <t>767510191</t>
  </si>
  <si>
    <t>Montáž kanálových krytů Příplatek k ceně za vyřezání a úpravu otvoru O do 50 mm nebo obvodu do 160 mm</t>
  </si>
  <si>
    <t>OTVORY V KANAL.KRYTECH  
P1-P15  
2*(4+1+1+1+1)=16,000 [A]  
2*(2+2+2+2+2+2)=24,000 [B]  
1*1=1,000 [C]  
Celkem: A+B+C=41,000 [D]</t>
  </si>
  <si>
    <t>767510192</t>
  </si>
  <si>
    <t>Montáž kanálových krytů Příplatek k ceně za zhotovení rohu lemovacích úhelníků</t>
  </si>
  <si>
    <t>P1-P15  
2*4+2*1+2*1+2*1+2*1=16,000 [A]  
4*2+2*1+2*1=12,000 [B]  
Celkem: A+B=28,000 [C]</t>
  </si>
  <si>
    <t>767995114</t>
  </si>
  <si>
    <t>Montáž ostatních atypických zámečnických konstrukcí hmotnosti přes 20 do 50 kg</t>
  </si>
  <si>
    <t>LEMOVACI A VYZTUZNE UHELNIKY KANALU  
/viz vykaz materialu OK/  
717,78=717,780 [A]</t>
  </si>
  <si>
    <t>767996701</t>
  </si>
  <si>
    <t>Demontáž ostatních zámečnických konstrukcí o hmotnosti jednotlivých dílů řezáním do 50 kg</t>
  </si>
  <si>
    <t>STAV.LEMOVACI UHELNIKY  
/odhad/  
210,00=210,000 [A]</t>
  </si>
  <si>
    <t>767996705</t>
  </si>
  <si>
    <t>Demontáž ostatních zámečnických konstrukcí o hmotnosti jednotlivých dílů řezáním přes 500 kg</t>
  </si>
  <si>
    <t>STAVAJICI ZAKRYTI KANALU  
/viz pudorys stavajici stav - odmereno/  
0,50*(2,50+3,00)*64,80=178,200 [A]  
0,30*(2,20+2,70)*64,80=95,256 [B]  
0,20*(2,70+2,50)*64,80=67,392 [C]  
0,10*1,00*35,00=3,500 [D]  
1,30*2,40*64,80=202,176 [E]  
55,00=55,000 [F]  
Celkem: A+B+C+D+E+F=601,524 [G]</t>
  </si>
  <si>
    <t>K MISTU NALOZENI  
0,863=0,863 [A]</t>
  </si>
  <si>
    <t>997013509</t>
  </si>
  <si>
    <t>Odvoz suti a vybouraných hmot na skládku nebo meziskládku se složením, na vzdálenost Příplatek k ceně za každý další i započatý 1 km přes 1 km</t>
  </si>
  <si>
    <t>0,863*19=16,397 [A]</t>
  </si>
  <si>
    <t>997013511</t>
  </si>
  <si>
    <t>Odvoz suti a vybouraných hmot z meziskládky na skládku s naložením a se složením, na vzdálenost do 1 km</t>
  </si>
  <si>
    <t>ODVOZ DO SBERNY BEZ SKLADKOVNEHO  
0,863=0,863 [A]</t>
  </si>
  <si>
    <t>998767101</t>
  </si>
  <si>
    <t>Přesun hmot pro zámečnické konstrukce stanovený z hmotnosti přesunovaného materiálu vodorovná dopravní vzdálenost do 50 m v objektech výšky do 6 m</t>
  </si>
  <si>
    <t>2,06=2,060 [A]</t>
  </si>
  <si>
    <t>998767181</t>
  </si>
  <si>
    <t>Přesun hmot pro zámečnické konstrukce stanovený z hmotnosti přesunovaného materiálu Příplatek k cenám za přesun prováděný bez použití mechanizace pro</t>
  </si>
  <si>
    <t>783</t>
  </si>
  <si>
    <t>DOKONČOVACÍ PRÁCE - NÁTĚRY</t>
  </si>
  <si>
    <t>783000201</t>
  </si>
  <si>
    <t>Ostatní práce přemístění okenních nebo dveřních křídel pro zhotovení nátěrů vodorovné do 50 m</t>
  </si>
  <si>
    <t>K MISTU UPRAVY A ZPET  
1*2=2,000 [A]</t>
  </si>
  <si>
    <t>783000225</t>
  </si>
  <si>
    <t>Ostatní práce Příplatek k cenám za každé další vyvěšení a zavěšení křídel dveřních nebo okenních jednoduchých</t>
  </si>
  <si>
    <t>1,45*1,97=2,857 [A]</t>
  </si>
  <si>
    <t>783301311</t>
  </si>
  <si>
    <t>Příprava podkladu zámečnických konstrukcí před provedením nátěru odmaštění odmašťovačem vodou ředitelným</t>
  </si>
  <si>
    <t>8,313=8,313 [A]</t>
  </si>
  <si>
    <t>783306807</t>
  </si>
  <si>
    <t>Odstranění nátěrů ze zámečnických konstrukcí odstraňovačem nátěrů s obroušením</t>
  </si>
  <si>
    <t>STAVAJICI VSTUPNI DVERE SE ZARUBNI  
/viz TZ/  
1,45*1,97*2=5,713 [A]  
2,60=2,600 [B]  
Celkem: A+B=8,313 [C]</t>
  </si>
  <si>
    <t>783314203</t>
  </si>
  <si>
    <t>Základní antikorozní nátěr zámečnických konstrukcí jednonásobný syntetický samozákladující</t>
  </si>
  <si>
    <t>STAV.DVERE  
8,313=8,313 [A]  
PLECHY  
/viz pudorys kanalove plechy-vykaz/  
P1-P15  
(3,01+0,82+0,23+0,79+0,88)*2=11,460 [B]  
(0,50+0,44+1,55+0,72+0,65)*2=7,720 [C]  
(1,04+1,59+0,55+0,65+1,12)*2=9,900 [D]  
LEMOVACI A VYZTUZNE UHELNIKY KANALU  
/viz vykaz materialu OK/  
21,64=21,640 [E]  
Celkem: A+B+C+D+E=59,033 [F]</t>
  </si>
  <si>
    <t>783315101</t>
  </si>
  <si>
    <t>Mezinátěr zámečnických konstrukcí jednonásobný syntetický standardní</t>
  </si>
  <si>
    <t>59,033=59,033 [A]</t>
  </si>
  <si>
    <t>783317101</t>
  </si>
  <si>
    <t>Krycí nátěr (email) zámečnických konstrukcí jednonásobný syntetický standardní</t>
  </si>
  <si>
    <t>783901453</t>
  </si>
  <si>
    <t>Příprava podkladu betonových podlah před provedením nátěru vysátím</t>
  </si>
  <si>
    <t>PODLAHA A STENY A DNO KANALU  
5,70*5,85*0,86=28,677 [A]  
1,45*1,20*0,86=1,496 [B]  
(0,35+0,90*2)*0,70=1,505 [C]  
(0,40+(4,745-1,11)*2)*0,70=5,369 [D]  
(0,45+(2,80-1,11)*2)*0,70=2,681 [E]  
(0,50+0,45)*2*0,70=1,330 [F]  
(0,50*0,65*2)*0,70=0,455 [G]  
(1,15+(5,50-1,11)*2)*0,70=6,951 [H]  
(1,11+4,87)*2*0,70=8,372 [I]  
(0,25+1,68*2)*2*0,70=5,054 [J]  
1,45*0,45=0,653 [K]  
4,70=4,700 [L]  
Celkem: A+B+C+D+E+F+G+H+I+J+K+L=67,243 [M]</t>
  </si>
  <si>
    <t>783933171</t>
  </si>
  <si>
    <t>Penetrační nátěr betonových podlah hrubých epoxidový</t>
  </si>
  <si>
    <t>67,243=67,243 [A]</t>
  </si>
  <si>
    <t>783937163</t>
  </si>
  <si>
    <t>Krycí (uzavírací) nátěr betonových podlah dvojnásobný epoxidový rozpouštědlový</t>
  </si>
  <si>
    <t>784</t>
  </si>
  <si>
    <t>DOKONČOVACÍ PRÁCE - MALBY A TAPETY</t>
  </si>
  <si>
    <t>58124842</t>
  </si>
  <si>
    <t>fólie pro malířské potřeby zakrývací tl 7µ 4x5m</t>
  </si>
  <si>
    <t>10*1,05=10,500 [A] "Přepočtené koeficientem množství</t>
  </si>
  <si>
    <t>58124844</t>
  </si>
  <si>
    <t>fólie pro malířské potřeby zakrývací tl 25µ 4x5m</t>
  </si>
  <si>
    <t>35,085*1,05=36,839 [A] "Přepočtené koeficientem množství</t>
  </si>
  <si>
    <t>784121001</t>
  </si>
  <si>
    <t>Oškrabání malby v místnostech výšky do 3,80 m</t>
  </si>
  <si>
    <t>STAVAJICI MALBA STROPU A STEN  
35,085=35,085 [A]  
(5,70+5,85)*2*3,15=72,765 [B]  
1,20*2*3,15=7,560 [C]  
Celkem: A+B+C=115,410 [D]</t>
  </si>
  <si>
    <t>784171101</t>
  </si>
  <si>
    <t>Zakrytí nemalovaných ploch (materiál ve specifikaci) včetně pozdějšího odkrytí podlah</t>
  </si>
  <si>
    <t>784171111</t>
  </si>
  <si>
    <t>Zakrytí nemalovaných ploch (materiál ve specifikaci) včetně pozdějšího odkrytí svislých ploch např. stěn, oken, dveří v místnostech výšky do 3,80</t>
  </si>
  <si>
    <t>10=10,000 [A]</t>
  </si>
  <si>
    <t>784181001</t>
  </si>
  <si>
    <t>Pačokování jednonásobné v místnostech výšky do 3,80 m</t>
  </si>
  <si>
    <t>NA NOVEM ZDIVU  
(2,60*2+0,10)*3,15*2=33,390 [A]</t>
  </si>
  <si>
    <t>784181101</t>
  </si>
  <si>
    <t>Penetrace podkladu jednonásobná základní akrylátová v místnostech výšky do 3,80 m</t>
  </si>
  <si>
    <t>148,8=148,800 [A]</t>
  </si>
  <si>
    <t>784211111</t>
  </si>
  <si>
    <t>Malby z malířských směsí otěruvzdorných za mokra dvojnásobné, bílé za mokra otěruvzdorné velmi dobře v místnostech výšky do 3,80 m</t>
  </si>
  <si>
    <t>NOVA VYMALBA STROPU A STEN  
35,085=35,085 [A]  
(5,70+5,85)*2*3,15=72,765 [B]  
1,20*2*3,15=7,560 [C]  
(2,60*2+0,10)*3,15*2=33,390 [D]  
Celkem: A+B+C+D=148,800 [E]</t>
  </si>
  <si>
    <t>OSTATNÍ KONSTRUKCE A PRÁCE, BOURÁNÍ</t>
  </si>
  <si>
    <t>952901221</t>
  </si>
  <si>
    <t>Vyčištění budov nebo objektů před předáním do užívání průmyslových budov a objektů výrobních, skladovacích, garáží, dílen nebo hal apod. s nespalnou p</t>
  </si>
  <si>
    <t>PO UKONCENI STAVEBNICH PRACI  
5,70*5,85=33,345 [A]  
1,45*1,20=1,740 [B]  
Celkem: A+B=35,085 [C]</t>
  </si>
  <si>
    <t>953943121</t>
  </si>
  <si>
    <t>Osazování drobných kovových předmětů výrobků ostatních jinde neuvedených do betonu se zajištěním polohy k bednění či k výztuži před zabetonováním hmot</t>
  </si>
  <si>
    <t>PRACNY LEMOVACICH UHELNIKU  
/viz vykaz materialu OK - dodavka v odd.767/  
208=208,000 [A]</t>
  </si>
  <si>
    <t>HZS 1</t>
  </si>
  <si>
    <t>Zednické výpomoce pro profese - ocení zhotovitel svou hodinovou sazbou, bude účtováno dle skutečnosti po odsouhlasení TZ ve stavebním deníku</t>
  </si>
  <si>
    <t>PRURAZY, RYHY, ZAZDIVKY ATD.  
/viz projekt profesi/  
16,00=16,000 [A]</t>
  </si>
  <si>
    <t>HZS 2</t>
  </si>
  <si>
    <t>Ostatní pomocné a nezměřitelné práce - ocení zhotovitel svou hodinovou sazbou, bude účtováno dle skutečnosti po odsouhlasení TZ ve stavebním deníku (N</t>
  </si>
  <si>
    <t>PRACE A DETAILY NEPOSTIZITELNE PD  
/odstraneni stav.konstrukci zabudovanych ve zdivu a podlaze atd./  
16,00=16,000 [A]</t>
  </si>
  <si>
    <t>LEŠENÍ A STAVEBNÍ VÝTAHY</t>
  </si>
  <si>
    <t>949101112</t>
  </si>
  <si>
    <t>Lešení pomocné pracovní pro objekty pozemních staveb pro zatížení do 150 kg/m2, o výšce lešeňové podlahy přes 1,9 do 3,5 m</t>
  </si>
  <si>
    <t>PRO STAVEBNI PRACE  
35,085=35,085 [A]</t>
  </si>
  <si>
    <t>BOURÁNÍ KONSTRUKCÍ</t>
  </si>
  <si>
    <t>961044111</t>
  </si>
  <si>
    <t>Bourání základů z betonu prostého</t>
  </si>
  <si>
    <t>STAVAJICI ZB KANALY  
0,80*2,80*0,83=1,859 [A]  
0,80*3,30*0,63=1,663 [B]  
0,80*(2,50+3,00)*0,63=2,772 [C]  
0,60*(2,50+3,00)*0,53=1,749 [D]  
0,60*(3,00+2,80)*0,53=1,844 [E]  
1,80*2,70*0,83=4,034 [F]  
-0,50*2,50*0,50=-0,625 [G]  
-0,50*3,00*0,30=-0,450 [H]  
-0,30*(2,20+2,70)*0,30=-0,441 [I]  
-0,20*(2,70+2,50)*0,20=-0,208 [J]  
-1,30*2,40*0,50=-1,560 [K]  
Celkem: A+B+C+D+E+F+G+H+I+J+K=10,637 [L]</t>
  </si>
  <si>
    <t>962031133</t>
  </si>
  <si>
    <t>Bourání příček z cihel, tvárnic nebo příčkovek z cihel pálených, plných nebo dutých na maltu vápennou nebo vápenocementovou, tl. do 150 mm</t>
  </si>
  <si>
    <t>STAVAJICI PRICKA  
/viz pudorys stav.stav/  
1,75*2,00=3,500 [A]</t>
  </si>
  <si>
    <t>965043441</t>
  </si>
  <si>
    <t>Bourání mazanin betonových s potěrem nebo teracem tl. do 150 mm, plochy přes 4 m2</t>
  </si>
  <si>
    <t>STAVAJICI BETONOVA PODLAHA  
5,70*5,85*0,21=7,002 [A]  
1,45*1,20*0,21=0,365 [B]  
Odpocet plochy ZB kanalu  
-0,80*(2,50+3,00)*0,21=-0,924 [C]  
-0,60*(2,20+2,70)*0,21=-0,617 [D]  
-0,50*(2,70+2,50)*0,21=-0,546 [E]  
-1,80*2,40*0,21=-0,907 [F]  
Celkem: A+B+C+D+E+F=4,373 [G]</t>
  </si>
  <si>
    <t>965082933</t>
  </si>
  <si>
    <t>Odstranění násypu pod podlahami nebo ochranného násypu na střechách tl. do 200 mm, plochy přes 2 m2</t>
  </si>
  <si>
    <t>STAVAJICI NASYP POD PODLAHOU  
/viz pudorys a rez stav. stav - odmereno/  
5,70*5,85*0,15=5,002 [A]  
1,45*1,20*0,15=0,261 [B]  
Odpocet plochy ZB kanalu  
-0,80*(2,50+3,00)*0,15=-0,660 [C]  
-0,60*(2,20+2,70)*0,15=-0,441 [D]  
-0,50*(2,70+2,50)*0,15=-0,390 [E]  
-1,80*2,40*0,15=-0,648 [F]  
Celkem: A+B+C+D+E+F=3,124 [G]</t>
  </si>
  <si>
    <t>967031732</t>
  </si>
  <si>
    <t>Přisekání (špicování) plošné nebo rovných ostění zdiva z cihel pálených plošné, na maltu vápennou nebo vápenocementovou, tl. na maltu vápennou nebo vá</t>
  </si>
  <si>
    <t>PO VYBOURANI PRICKY  
0,15*2,00=0,300 [A]</t>
  </si>
  <si>
    <t>967042714</t>
  </si>
  <si>
    <t>Odsekání zdiva z kamene nebo betonu plošné, tl. do 300 mm</t>
  </si>
  <si>
    <t>ODSEKANI STAV.ZAKLADU PRO NOVOU SKLADBU PODLAHY  
/viz rez novy stav/  
(5,70+7,20)*2*0,65=16,770 [A]</t>
  </si>
  <si>
    <t>978011161</t>
  </si>
  <si>
    <t>Otlučení vápenných nebo vápenocementových omítek vnitřních ploch stropů, v rozsahu přes 30 do 50 %</t>
  </si>
  <si>
    <t>STAVAJICI OMITKY STROPU  
PRO OPRAVU  
/viz TZ a pudorys a rez/  
5,70*5,85=33,345 [A]  
1,45*1,20=1,740 [B]  
Celkem: A+B=35,085 [C]</t>
  </si>
  <si>
    <t>978013161</t>
  </si>
  <si>
    <t>Otlučení vápenných nebo vápenocementových omítek vnitřních ploch stěn s vyškrabáním spar, s očištěním zdiva, v rozsahu přes 30 do 50 %</t>
  </si>
  <si>
    <t>STAVAJICI OMITKY STEN  
PRO OPRAVU  
/viz TZ a pudorys a rez/  
(5,70+5,85)*2*3,15=72,765 [A]  
1,20*2*3,15=7,560 [B]  
Odpocet otvoru  
-1,45*1,97=-2,857 [C]  
Celkem: A+B+C=77,468 [D]</t>
  </si>
  <si>
    <t>K MISTU NALOZENI  
51,065=51,065 [A]</t>
  </si>
  <si>
    <t>51,065*19=970,235 [A]</t>
  </si>
  <si>
    <t>ODVOZ NA SKLADKU  
51,065=51,065 [A]</t>
  </si>
  <si>
    <t>998</t>
  </si>
  <si>
    <t>PŘESUN HMOT</t>
  </si>
  <si>
    <t>998018001</t>
  </si>
  <si>
    <t>Přesun hmot pro budovy občanské výstavby, bydlení, výrobu a služby ruční - bez užití mechanizace vodorovná dopravní vzdálenost do 100 m pro budovy s j</t>
  </si>
  <si>
    <t>66,420=66,420 [A]</t>
  </si>
  <si>
    <t>01:41.049=41,049 [A]  
4,374=4,374 [B]  
Celkem: A+B=45,423 [C]</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</si>
  <si>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</si>
  <si>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4.84=4,840 [A]   
1: 3,22=3,220 [B];    
Celkem: A+B=8,060 [C]</t>
  </si>
  <si>
    <t>9,621+21,274+12,578=43,473 [A]</t>
  </si>
  <si>
    <t>0,242=0,242 [A]</t>
  </si>
  <si>
    <t>VZT</t>
  </si>
  <si>
    <t>VZDUCHOTECHNIKA</t>
  </si>
  <si>
    <t>EM1</t>
  </si>
  <si>
    <t>Elektromontáž a uzemnění</t>
  </si>
  <si>
    <t>Položka obsahuje dodávku a montáž elektroinatalace.</t>
  </si>
  <si>
    <t>VZT 1</t>
  </si>
  <si>
    <t>RAV-GM561ATP</t>
  </si>
  <si>
    <t>Položka obsahuje veškeré součásti VZT.</t>
  </si>
  <si>
    <t>E.3.1</t>
  </si>
  <si>
    <t>Trakční vedení</t>
  </si>
  <si>
    <t xml:space="preserve">  SO 91-71-01</t>
  </si>
  <si>
    <t>Děčín východ - Děčín Prostřední Žleb, trakční vedení</t>
  </si>
  <si>
    <t>SO 91-71-01</t>
  </si>
  <si>
    <t>74A</t>
  </si>
  <si>
    <t>ZÁKLADY TV</t>
  </si>
  <si>
    <t>74A110</t>
  </si>
  <si>
    <t>ZÁKLAD TV HLOUBENÝ V JAKÉKOLIV TŘÍDĚ ZEMINY</t>
  </si>
  <si>
    <t>OTSKP_ZS19</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</si>
  <si>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</si>
  <si>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74A130</t>
  </si>
  <si>
    <t>ZÁKLAD TV VE SKÁLE</t>
  </si>
  <si>
    <t>1. Položka obsahuje:    
 – zemní práce, geotechnické posouzení skály (tř. 6-7, nově III. třída) včetně návrhu základu, naložení výkopku    
 – dodávku, dopravu, montáž, pronájem mechanizmů a demontáž bednění    
 – dodávku, dopravu a montáž základu,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svorníky nebo svorníkové koše    
 – odvoz výkopku (viz pol. 74A150)    
 – poplatek za likvidaci odpadů (viz SSD 0)    
3. Způsob měření:    
Měří se metry kubické uložené betonové směsi.</t>
  </si>
  <si>
    <t>74A150</t>
  </si>
  <si>
    <t>ODVOZ ZEMINY Z VÝKOPU (NA LIKVIDACI ODPADŮ NEBO JINÉ URČENÉ MÍSTO)</t>
  </si>
  <si>
    <t>m3.km</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</si>
  <si>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</si>
  <si>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</si>
  <si>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</si>
  <si>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</si>
  <si>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</si>
  <si>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</si>
  <si>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</si>
  <si>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</si>
  <si>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</si>
  <si>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</si>
  <si>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</si>
  <si>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</si>
  <si>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</si>
  <si>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</si>
  <si>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</si>
  <si>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</si>
  <si>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74A470</t>
  </si>
  <si>
    <t>ÚPRAVA OPLOCENÍ U ZÁKLADU TV</t>
  </si>
  <si>
    <t>1. Položka obsahuje: demontáž, montáž a materiál     
 – úpravu stávajícího oplocení v průměrné délce 2m    
 – sloupky oplocení, včetně ručního výkopu a zabetonování     
 – zajištění stávajícího oplocení    
 – měření včetně ověření polohy    
2. Položka neobsahuje:    
 X    
3. Způsob měření:    
Udává se počet kusů kompletní konstrukce nebo práce pro jeden základ.</t>
  </si>
  <si>
    <t>74A480</t>
  </si>
  <si>
    <t>VRTÁNÍ A OSAZENÍ KOTEVNÍHO ŠROUBU PRO KONSTRUKCE TV V BETONU NEBO SKÁLE</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</si>
  <si>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</si>
  <si>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</si>
  <si>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</si>
  <si>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</si>
  <si>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</si>
  <si>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</si>
  <si>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</si>
  <si>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</si>
  <si>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</si>
  <si>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</si>
  <si>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</si>
  <si>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</si>
  <si>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</si>
  <si>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</si>
  <si>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</si>
  <si>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</si>
  <si>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</si>
  <si>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</si>
  <si>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</si>
  <si>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</si>
  <si>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</si>
  <si>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</si>
  <si>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</si>
  <si>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74B820</t>
  </si>
  <si>
    <t>KOZLÍK PRO KONZOLU NEBO KOTVENÍ V TUNELU</t>
  </si>
  <si>
    <t>1. Položka obsahuje:    
 – montáž včetně potřebné mechanizace a pomůcek, materiál a dopravné kozlíku    
 – protikorozní ošetření dle TKP    
 – konečnou regulaci kozlíku po jeho zatížení    
2. Položka neobsahuje:    
 – vrtání otvorů a osazení upevňovacích svorníků    
3. Způsob měření:    
Udává se počet kusů trakčních podpěr.</t>
  </si>
  <si>
    <t>74B830</t>
  </si>
  <si>
    <t>OCELOVÁ KONSTRUKCE NESTANDARDNÍ</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</si>
  <si>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</si>
  <si>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</si>
  <si>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</si>
  <si>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</si>
  <si>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</si>
  <si>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</si>
  <si>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</si>
  <si>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</si>
  <si>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</si>
  <si>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</si>
  <si>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</si>
  <si>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</si>
  <si>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</si>
  <si>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</si>
  <si>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</si>
  <si>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</si>
  <si>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</si>
  <si>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</si>
  <si>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74C211</t>
  </si>
  <si>
    <t>ZÁVĚS LANA NEBO TROLEJE NA BRÁNĚ ZÁKLADNÍ</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</si>
  <si>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</si>
  <si>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</si>
  <si>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</si>
  <si>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74C313</t>
  </si>
  <si>
    <t>VĚŠÁK TROLEJE POHYBLIVÝ S PROUDOVÝM PROPOJENÍM</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</si>
  <si>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</si>
  <si>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</si>
  <si>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</si>
  <si>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</si>
  <si>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</si>
  <si>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</si>
  <si>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</si>
  <si>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</si>
  <si>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</si>
  <si>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</si>
  <si>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</si>
  <si>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</si>
  <si>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74C513</t>
  </si>
  <si>
    <t>POHYBLIVÉ KOTVENÍ SESTAVY TV NA STOŽÁRU - 15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</si>
  <si>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</si>
  <si>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</si>
  <si>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</si>
  <si>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74C564</t>
  </si>
  <si>
    <t>PŘEVĚŠENÍ TROLEJOVÉHO VEDENÍ VČETNĚ ÚPRAVY VĚŠÁKŮ</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</si>
  <si>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</si>
  <si>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</si>
  <si>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</si>
  <si>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</si>
  <si>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</si>
  <si>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</si>
  <si>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74C573</t>
  </si>
  <si>
    <t>TAŽENÍ NOSNÉHO LANA 120 MM2 CU</t>
  </si>
  <si>
    <t>74C581</t>
  </si>
  <si>
    <t>TAŽENÍ TROLEJE 80 MM2 CU</t>
  </si>
  <si>
    <t>74C584</t>
  </si>
  <si>
    <t>TAŽENÍ TROLEJE 150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</si>
  <si>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</si>
  <si>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</si>
  <si>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</si>
  <si>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</si>
  <si>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</si>
  <si>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74C595</t>
  </si>
  <si>
    <t>VÝMĚNA LANA PRO KLADKOSTROJ V KOTVENÍ NL A TR</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</si>
  <si>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</si>
  <si>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</si>
  <si>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</si>
  <si>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</si>
  <si>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</si>
  <si>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</si>
  <si>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</si>
  <si>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74C651</t>
  </si>
  <si>
    <t>PŘIPOJENÍ LANA 95 CU NEBO 120 CU NA LANO ZV, NV, OV</t>
  </si>
  <si>
    <t>74C661</t>
  </si>
  <si>
    <t>VLOŽENÁ IZOLACE V 1 LANĚ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</si>
  <si>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</si>
  <si>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</si>
  <si>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</si>
  <si>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</si>
  <si>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</si>
  <si>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</si>
  <si>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</si>
  <si>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74C722</t>
  </si>
  <si>
    <t>KOTVENÍ DVOU SVODŮ Z ODPOJOVAČE S PŘIPOJENÍM NA TV</t>
  </si>
  <si>
    <t>74C724</t>
  </si>
  <si>
    <t>SVOD Z DVOJITÉHO NAPÁJECÍHO PŘEVĚSU NA TV LANY 120 CU</t>
  </si>
  <si>
    <t>74C732</t>
  </si>
  <si>
    <t>PŘEKLENUTÍ VLOŽENÉ IZOLACE</t>
  </si>
  <si>
    <t>74C733</t>
  </si>
  <si>
    <t>PROUDOVÉ PROPOJENÍ SESTAV TV</t>
  </si>
  <si>
    <t>74C751</t>
  </si>
  <si>
    <t>ZÁVĚSY 1-2 LAN 120 MM2 CU NA LIŠTĚ A BRÁNĚ</t>
  </si>
  <si>
    <t>74C752</t>
  </si>
  <si>
    <t>PODPĚRNÝ IZOLÁTOR PRO NV NA LIŠTĚ, BRÁNĚ, STOŽÁRU</t>
  </si>
  <si>
    <t>74C810</t>
  </si>
  <si>
    <t>UPEVNĚNÍ KONZOLY - STŘEDOVÉ, STRANOVÉ</t>
  </si>
  <si>
    <t>74C820</t>
  </si>
  <si>
    <t>UPEVNĚNÍ DVOU KONZOL</t>
  </si>
  <si>
    <t>74C840</t>
  </si>
  <si>
    <t>PODLOŽENÍ KARDANOVÉ LIŠTY</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</si>
  <si>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</si>
  <si>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</si>
  <si>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</si>
  <si>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</si>
  <si>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</si>
  <si>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74C926</t>
  </si>
  <si>
    <t>SKUPINOVÉ VODIVÉ SPOJENÍ KONSTRUKCÍ (DO 20 M)</t>
  </si>
  <si>
    <t>74C931</t>
  </si>
  <si>
    <t>KONZOLA PRO OCHRANNÉ LANO NA STOŽÁRU VŠECH TYPŮ NEBO BRÁNĚ</t>
  </si>
  <si>
    <t>74C932</t>
  </si>
  <si>
    <t>KOTVENÍ OCHRANNÉHO LANA NA STOŽÁRU - JEDNODUCHÉ, DVOJITÉ</t>
  </si>
  <si>
    <t>74C951</t>
  </si>
  <si>
    <t>MONTÁŽNÍ LÁVKA NA STOŽÁR</t>
  </si>
  <si>
    <t>74C963</t>
  </si>
  <si>
    <t>PŘIPEVNĚNÍ NÁVĚSTNÍHO ŠTÍTU NA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</si>
  <si>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</si>
  <si>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</si>
  <si>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</si>
  <si>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</si>
  <si>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</si>
  <si>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</si>
  <si>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</si>
  <si>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</si>
  <si>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</si>
  <si>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</si>
  <si>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</si>
  <si>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</si>
  <si>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</si>
  <si>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</si>
  <si>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</si>
  <si>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</si>
  <si>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</si>
  <si>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</si>
  <si>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</si>
  <si>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</si>
  <si>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</si>
  <si>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</si>
  <si>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</si>
  <si>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</si>
  <si>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</si>
  <si>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</si>
  <si>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</si>
  <si>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</si>
  <si>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</si>
  <si>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</si>
  <si>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</si>
  <si>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</si>
  <si>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</si>
  <si>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</si>
  <si>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</si>
  <si>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</si>
  <si>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</si>
  <si>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</si>
  <si>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</si>
  <si>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</si>
  <si>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</si>
  <si>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</si>
  <si>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</si>
  <si>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</si>
  <si>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</si>
  <si>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</si>
  <si>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</si>
  <si>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</si>
  <si>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</si>
  <si>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</si>
  <si>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</si>
  <si>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</si>
  <si>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</si>
  <si>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</si>
  <si>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</si>
  <si>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</si>
  <si>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</si>
  <si>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</si>
  <si>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</si>
  <si>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</si>
  <si>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</si>
  <si>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</si>
  <si>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</si>
  <si>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</si>
  <si>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</si>
  <si>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</si>
  <si>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74F426</t>
  </si>
  <si>
    <t>DEMONTÁŽ MONTÁŽNÍ LÁVKY PRO ODPOJOVAČ</t>
  </si>
  <si>
    <t>74F427</t>
  </si>
  <si>
    <t>DEMONTÁŽ OVLÁDACÍ LÁVKY PRO ODPOJOVAČ VČETNĚ ŽEBŘÍKU</t>
  </si>
  <si>
    <t>74F429</t>
  </si>
  <si>
    <t>DEMONTÁŽ NESTANDARDNÍCH KOVOVÝCH KONSTRUKCÍ</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</si>
  <si>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</si>
  <si>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</si>
  <si>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</si>
  <si>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</si>
  <si>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</si>
  <si>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</si>
  <si>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</si>
  <si>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</si>
  <si>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</si>
  <si>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</si>
  <si>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</si>
  <si>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</si>
  <si>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</si>
  <si>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</si>
  <si>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</si>
  <si>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</si>
  <si>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</si>
  <si>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</si>
  <si>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</si>
  <si>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</si>
  <si>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74F452</t>
  </si>
  <si>
    <t>DEMONTÁŽ SVODU Z PŘEVĚSU NEBO Z ODPOJOVAČE - DVOJITÉ NEBO TROJITÉ LANO</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</si>
  <si>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</si>
  <si>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</si>
  <si>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</si>
  <si>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</si>
  <si>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</si>
  <si>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</si>
  <si>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</si>
  <si>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</si>
  <si>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</si>
  <si>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</si>
  <si>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</si>
  <si>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</si>
  <si>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</si>
  <si>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</si>
  <si>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</si>
  <si>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</si>
  <si>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</si>
  <si>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74F491</t>
  </si>
  <si>
    <t>DEMONTÁŽ -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</si>
  <si>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</si>
  <si>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74F492</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</si>
  <si>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</si>
  <si>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</si>
  <si>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74R</t>
  </si>
  <si>
    <t>RŮZNÉ TV</t>
  </si>
  <si>
    <t>74R000R</t>
  </si>
  <si>
    <t>Kontrolní zaměření základu TV</t>
  </si>
  <si>
    <t>Položka obsahuje kontrolní geodetické zaměření základu TV po realizaci - nivelační bod, podklad pro dokumentaci skutečného provedení.Cena položky je vč. Ostatních rozpočtových nákladů</t>
  </si>
  <si>
    <t>74R014R</t>
  </si>
  <si>
    <t>Zaměření skutečného provedení TV 1kolej. trať za 100m</t>
  </si>
  <si>
    <t>Položka obsahuje činnost geodeta pro výstavbu TV.Cena položky je vč. Ostatních rozpočtových nákladů</t>
  </si>
  <si>
    <t>74R300R</t>
  </si>
  <si>
    <t>Vrtání a osazení kotevního šroubu pro konstrukce TV</t>
  </si>
  <si>
    <t>Položka obsahuje průměrnou cenu materiálu a montáž uvedeného materiálu včetně dovozu a manipulace s ním.Cena položky je vč. Ostatních rozpočtových nákladů</t>
  </si>
  <si>
    <t>74R400R</t>
  </si>
  <si>
    <t>Betonový dílec 40-60</t>
  </si>
  <si>
    <t>R015200</t>
  </si>
  <si>
    <t>959</t>
  </si>
  <si>
    <t>POPLATKY ZA LIKVIDACŮ ODPADŮ NEKONTAMINOVANÝCH - 17 02 03 IZOLÁTORY PLASTOVÉ VČ. DOPRAVY</t>
  </si>
  <si>
    <t>R015270</t>
  </si>
  <si>
    <t>918</t>
  </si>
  <si>
    <t>POPLATKY ZA LIKVIDACI ODPADŮ NEKONTAMINOVANÝCH - 17 01 03 IZOLÁTORY PORCELÁNOVÉ VČ. DOPRAVY</t>
  </si>
  <si>
    <t>R015280</t>
  </si>
  <si>
    <t>919</t>
  </si>
  <si>
    <t>POPLATKY ZA LIKVIDACI ODPADŮ NEKONTAMINOVANÝCH - 17 01 03 ODPOJOVAČE-OCEL, PORCELÁN 100KG VČ. DOPRAVY</t>
  </si>
  <si>
    <t xml:space="preserve">  SO 91-71-02</t>
  </si>
  <si>
    <t>Děčín východ - Děčín Prostřední Žleb, úpravy napájecího  vedení</t>
  </si>
  <si>
    <t>SO 91-71-02</t>
  </si>
  <si>
    <t>OSTATNÍ (ZEMNÍ PRÁCE A SILNOPROUDÉ ROZVODY)</t>
  </si>
  <si>
    <t>OTSKP_ZS2019</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</si>
  <si>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</si>
  <si>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</si>
  <si>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</si>
  <si>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701001</t>
  </si>
  <si>
    <t>OZNAČOVACÍ ŠTÍTEK KABELOVÉHO VEDENÍ, SPOJKY NEBO KABELOVÉ SKŘÍNĚ (VČETNĚ OBJÍMKY)</t>
  </si>
  <si>
    <t>1. Položka obsahuje:    
 – pomocné mechanismy    
2. Položka neobsahuje:    
 X    
3. Způsob měření:    
Měří se plocha v metrech čtverečných.</t>
  </si>
  <si>
    <t>701AAER</t>
  </si>
  <si>
    <t>Vytyčení trasy kabelového vedení v zastavěném prostoru</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</si>
  <si>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</si>
  <si>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</si>
  <si>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</si>
  <si>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702321</t>
  </si>
  <si>
    <t>ZAKRYTÍ KABELŮ BETONOVOU DESKOU ŠÍŘKY DO 20 CM</t>
  </si>
  <si>
    <t>1. Položka obsahuje:    
 – odvinutí, napojení a zatažení lana do kanálku nebo tvárnicové trasy    
 – pomocné mechanismy    
2. Položka neobsahuje:    
 X    
3. Způsob měření:    
Měří se metr délkový.</t>
  </si>
  <si>
    <t>702610</t>
  </si>
  <si>
    <t>ODKRYTÍ A ZAKRYTÍ KABELOVÉHO ŽLABU</t>
  </si>
  <si>
    <t>709210</t>
  </si>
  <si>
    <t>KŘIŽOVATKA KABELOVÝCH VEDENÍ SE STÁVAJÍCÍ INŽENÝRSKOU SÍTÍ (KABELEM, POTRUBÍM APOD.)</t>
  </si>
  <si>
    <t>742432</t>
  </si>
  <si>
    <t>VEDENÍ DRÁŽNÍ IZOLOVANÉ VN, KONCOVKA VENKOVNÍ</t>
  </si>
  <si>
    <t>1. Položka obsahuje:    
 – všechny práce spojené s úpravou kabelů pro montáž včetně veškerého příslušentsví    
2. Položka neobsahuje:    
 X    
3. Způsob měření:    
Udává se počet kusů kompletní konstrukce nebo práce.</t>
  </si>
  <si>
    <t>7425B3</t>
  </si>
  <si>
    <t>KABEL VN - JEDNOŽÍLOVÝ, 50-AXEKVCE(Y) OD 185 DO 300 MM2</t>
  </si>
  <si>
    <t>1. Položka obsahuje:    
 – montáž kabelu o váze nad 4 kg/m do chráničky/ kolektoru    
2. Položka neobsahuje:    
 X    
3. Způsob měření:    
Měří se metr délkový.</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</si>
  <si>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</si>
  <si>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</si>
  <si>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</si>
  <si>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</si>
  <si>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</si>
  <si>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</si>
  <si>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74C621</t>
  </si>
  <si>
    <t>KOTVENÍ 1-3 LAN ZV, NV, OV S JEDNODUCHÝMI IZOLÁTORY</t>
  </si>
  <si>
    <t>74C632</t>
  </si>
  <si>
    <t>PŘIPEVNĚNÍ KONZOLY ZV, NV, OV PRO "V" ZÁVĚS NA STOŽÁR</t>
  </si>
  <si>
    <t>74C643</t>
  </si>
  <si>
    <t>V ZÁVĚS 1-2 LAN ZV, NV, OV</t>
  </si>
  <si>
    <t>74C652</t>
  </si>
  <si>
    <t>PROUDOVÉ SPOJENÍ DVOU LAN ZV, NV, OV</t>
  </si>
  <si>
    <t>74C653</t>
  </si>
  <si>
    <t>DISTANČNÍ ROZPĚRKA PRO 2-6 LAN ZV, NV, OV</t>
  </si>
  <si>
    <t>74C721</t>
  </si>
  <si>
    <t>KOTVENÍ SVODU Z ODPOJOVAČE S PŘIPOJENÍM NA TV</t>
  </si>
  <si>
    <t>74C731</t>
  </si>
  <si>
    <t>VLOŽENÁ IZOLACE V LANĚ NAPÁJECÍHO PŘEVĚSU BZ NEBO CU</t>
  </si>
  <si>
    <t>74C762</t>
  </si>
  <si>
    <t>UKONČENÍ 2 NAPÁJECÍCH KABELŮ NA STOŽÁRU, VČETNĚ OMEZOVAČE PŘEPĚTÍ</t>
  </si>
  <si>
    <t>74C768</t>
  </si>
  <si>
    <t>PŘIPEVNĚNÍ 1-4 KABELŮ NA STOŽÁR BP</t>
  </si>
  <si>
    <t>74C773</t>
  </si>
  <si>
    <t>PŘIPEVNĚNÍ 2 KRYTŮ NA STOŽÁR P, T, BP</t>
  </si>
  <si>
    <t>74C915</t>
  </si>
  <si>
    <t>OMEZOVAČ PŘEPĚTÍ PRO KABELY VN</t>
  </si>
  <si>
    <t>74F454</t>
  </si>
  <si>
    <t>DEMONTÁŽ BLESKOJISTEK A SVODIČŮ PŘEPĚTÍ</t>
  </si>
  <si>
    <t>74F461</t>
  </si>
  <si>
    <t>DEMONTÁŽ SVODŮ A UCHYCENÍ KABELU VN NA STOŽÁRU VČETNĚ KRYTU</t>
  </si>
  <si>
    <t>R015290</t>
  </si>
  <si>
    <t>920</t>
  </si>
  <si>
    <t>POPLATKY ZA LIKVIDACI ODPADŮ NEKONTAMINOVANÝCH - 17 01 03 PORCELÁNOVÉ PODPĚRKY VČ. DOPRAVY</t>
  </si>
  <si>
    <t>R015621</t>
  </si>
  <si>
    <t>944</t>
  </si>
  <si>
    <t>POPLATKY ZA LIKVIDACI ODPADŮ NEBEZPEČNÝCH - KABELY S PLASTOVOU IZOLACÍ VČ. DOPRAVY</t>
  </si>
  <si>
    <t>E.3.4</t>
  </si>
  <si>
    <t>Ohřev výměn</t>
  </si>
  <si>
    <t xml:space="preserve">  SO 92-74-01</t>
  </si>
  <si>
    <t>ŽST Děčín Prostřední Žleb, Úprava EOV č.3</t>
  </si>
  <si>
    <t>SO 92-74-01</t>
  </si>
  <si>
    <t>02911</t>
  </si>
  <si>
    <t>HM</t>
  </si>
  <si>
    <t>1: 45; zemní práce viz Situace č.3</t>
  </si>
  <si>
    <t>1: 45*2*0,5;dle položky 02911 v šířce 2m, na 50% ploch</t>
  </si>
  <si>
    <t>1: 0,35*0,8*(45); výkop 35/80 dle Situace č.3</t>
  </si>
  <si>
    <t>1: 12,6; zásyp rýh v objemu výkopku z položky č.13273</t>
  </si>
  <si>
    <t>18010</t>
  </si>
  <si>
    <t>VŠEOBECNÉ ÚPRAVY ZASTAVĚNÉHO ÚZEMÍ</t>
  </si>
  <si>
    <t>1: 45*2; úprava povrchu výkopových rýh v šíři 2m, dle pol.č. 02911</t>
  </si>
  <si>
    <t>Všeobecné práce pro silnoproud</t>
  </si>
  <si>
    <t>1: 45; plastový žlab šíře 100mm, dle Situace č.3</t>
  </si>
  <si>
    <t>1: 45; viz dle pol.č.702111</t>
  </si>
  <si>
    <t>702810</t>
  </si>
  <si>
    <t>VYČIŠTĚNÍ STÁVAJÍCÍHO KABELOVÉHO PROSTUPU Z TVÁRNIC NEBO CHRÁNIČEK S KABELOVOU KOMOROU</t>
  </si>
  <si>
    <t>1: 10; vyčištění stávajících kabelových prostupů v rozsahu tohoto So</t>
  </si>
  <si>
    <t>1: 1; ucpávka vstupu do rozvaděče REOV1</t>
  </si>
  <si>
    <t>1: 4; v rozsahu tohoto So</t>
  </si>
  <si>
    <t>1: 75; kabel CYKY-O 3x2,5    viz Kabelový seznam</t>
  </si>
  <si>
    <t>1: 75; kabel CYKY-O 4x6    viz Kabelový seznam  
2: 75; kabel CYKY-O 4x10    viz Kabelový seznam</t>
  </si>
  <si>
    <t>1: 2; zakončení kabelů napájecích</t>
  </si>
  <si>
    <t>1: 2*2; zakončení kabelů napájecích</t>
  </si>
  <si>
    <t>1: 3; označovací štítek na kabely v rozsahu tohoto So</t>
  </si>
  <si>
    <t>1: 3; vyhledávání kabelů DOÚO v rozsahu tohoto So</t>
  </si>
  <si>
    <t>743812</t>
  </si>
  <si>
    <t>VÝSTROJ EOV PRO VÝHYBKU JEDNODUCHOU TVARU 1:9-300, 1:11-300</t>
  </si>
  <si>
    <t>1: 1; J60-1-9:300  viz Tabulka výhybek</t>
  </si>
  <si>
    <t>743936</t>
  </si>
  <si>
    <t>ROZVADĚČ EOV - SADA KOLEJOVÉHO TEPLOMĚRU, ČIDLA SRÁŽEK A VENKOVNÍ TEPLOTY</t>
  </si>
  <si>
    <t>1: 1; kolejové čidlo teploty</t>
  </si>
  <si>
    <t>743952</t>
  </si>
  <si>
    <t>ROZVADĚČ EOV S NADŘAZENÝM OVLADAČEM - SOFTWARE A PARAMETRIZACE NA 1 KS VÝHYBKY/VĚTVE OSVĚTLENÍ</t>
  </si>
  <si>
    <t>1: 1; parametrizace výhybky EOV č.3</t>
  </si>
  <si>
    <t>743953</t>
  </si>
  <si>
    <t>ROZVADĚČ EOV/VO S NADŘAZENÝM OVLADAČEM - VERIFIKACE POVELŮ A SIGNÁLŮ NA 1 KS ROZVADĚČE EOV/OSVĚTLENÍ</t>
  </si>
  <si>
    <t>1: 1; verifikace povelů a signálů výhybky EOV č.3</t>
  </si>
  <si>
    <t>745</t>
  </si>
  <si>
    <t>709611</t>
  </si>
  <si>
    <t>DEMONTÁŽ KABELOVÉHO ŽLABU/LIŠTY VČETNĚ KRYTU</t>
  </si>
  <si>
    <t>1: 45; dle zemních prací na Situaci č.3</t>
  </si>
  <si>
    <t>742Z23</t>
  </si>
  <si>
    <t>DEMONTÁŽ KABELOVÉHO VEDENÍ NN</t>
  </si>
  <si>
    <t>1: 3*75; demontáž stávajících kabelů EOV č.3 - viz Přehledové schéma</t>
  </si>
  <si>
    <t>743Z41</t>
  </si>
  <si>
    <t>DEMONTÁŽ ZAŘÍZENÍ EOV NA VÝHYBCE</t>
  </si>
  <si>
    <t>1: 1; demontáž topnic a kolejového teploměru na výhybce EOV č.3</t>
  </si>
  <si>
    <t>747</t>
  </si>
  <si>
    <t>Zkoušky, revize, HZS</t>
  </si>
  <si>
    <t>747212</t>
  </si>
  <si>
    <t>CELKOVÁ PROHLÍDKA, ZKOUŠENÍ, MĚŘENÍ A VYHOTOVENÍ VÝCHOZÍ REVIZNÍ ZPRÁVY, PRO OBJEM IN PŘES 100 DO - 500 TIS. KČ</t>
  </si>
  <si>
    <t>1: 1; v rozsahu tohoto So</t>
  </si>
  <si>
    <t>1: 3; viz Kabelový seznam</t>
  </si>
  <si>
    <t>1: 60; úpravy v rozvaděči REOV1</t>
  </si>
  <si>
    <t>1: 24; v rozsahu tohoto So</t>
  </si>
  <si>
    <t>747707</t>
  </si>
  <si>
    <t>PROVOZ MOBILNÍHO NÁHRADNÍHO ZDROJE DO 32 KVA</t>
  </si>
  <si>
    <t>R747705</t>
  </si>
  <si>
    <t>1. Položka obsahuje:    
 – cenu za manipulace na zařízeních prováděné provozovatelem nutných pro další práce zhotovitele na technologickém souboru    
2. Položka neobsahuje:    
 X    
3. Způsob měření:    
Udává se čas v hodinách.</t>
  </si>
  <si>
    <t>R747706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</si>
  <si>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</si>
  <si>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</si>
  <si>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POPLATKY ZA LIKVIDACŮ ODPADŮ NEKONTAMINOVANÝCH - 17 05 04 VYTĚŽENÉ ZEMINY A HORNINY - I. TŘÍDA - TĚŽITELNOSTI VČ. DOPRAVY</t>
  </si>
  <si>
    <t>1: (12,600)*2,1*0,15; z pol.č.13273, převod z m3 na tuny (odvoz 15% zeminy z hloubení rýhy)</t>
  </si>
  <si>
    <t>POPLATKY ZA LIKVIDACŮ ODPADŮ NEKONTAMINOVANÝCH - 02 01 03 SMÝCENÉ STROMY A KEŘE VČ. DOPRAVY</t>
  </si>
  <si>
    <t>1: 45*0,007; koeficient převodu (100m2=1m3 štěpky = 0,7t/m3), z pol.č.11120</t>
  </si>
  <si>
    <t>POPLATKY ZA LIKVIDACŮ ODPADŮ NEKONTAMINOVANÝCH - 20 03 99 ODPAD PODOBNÝ KOMUNÁLNÍMU ODPADU VČ. DOPRAVY</t>
  </si>
  <si>
    <t>1: 3; komunální odpad v rozsahu tohoto So</t>
  </si>
  <si>
    <t>POPLATKY ZA LIKVIDACŮ ODPADŮ NEKONTAMINOVANÝCH - 16 02 14 ELEKTROŠROT (VYŘAZENÁ EL. ZAŘÍZENÍ A - PŘÍSTR. - AL, CU A VZ. KOVY) VČ. DOPRAVY</t>
  </si>
  <si>
    <t>1: 5; elektrošrot v rozsahu tohoto So</t>
  </si>
  <si>
    <t>POPLATKY ZA LIKVIDACŮ ODPADŮ NEBEZPEČNÝCH - KABELY S PLASTOVOU IZOLACÍ VČ. DOPRAVY</t>
  </si>
  <si>
    <t>1: 0,225*4,5; délka demontovaných kabelů po 4,5tuny/km dle pol.č. 742Z23</t>
  </si>
  <si>
    <t>E.3.6</t>
  </si>
  <si>
    <t>Rozvodny vn, nn, osvětlení a dálkové ovládání odpojovačů</t>
  </si>
  <si>
    <t xml:space="preserve">  SO 91-76-01</t>
  </si>
  <si>
    <t>Železniční tunel km 458,363, rozvody nn a osvětlení</t>
  </si>
  <si>
    <t>SO 91-76-01</t>
  </si>
  <si>
    <t>1: 0,35*0,8*(30+15); výkop 35/80 v délce dle Situace č.3</t>
  </si>
  <si>
    <t>1: 30+15; zemní práce viz Situace č.3</t>
  </si>
  <si>
    <t>R17411</t>
  </si>
  <si>
    <t>1: 12,600; zásyp rýh v objemu výkopku z položky č.13273</t>
  </si>
  <si>
    <t>R18010</t>
  </si>
  <si>
    <t>1: 440+460; kabelový plastový žlab o vnitřní světlosti 100x100mm</t>
  </si>
  <si>
    <t>1: 900; viz dle pol.č.702111</t>
  </si>
  <si>
    <t>703451</t>
  </si>
  <si>
    <t>ELEKTROINSTALAČNÍ TRUBKA S FUNKČNÍ ODOLNOSTÍ PŘI POŽÁRU VČETNĚ UPEVNĚNÍ A PŘÍSLUŠENSTVÍ DN PRŮMĚRU - DO 25 MM</t>
  </si>
  <si>
    <t>1: (89+3)*4; počet drážek pro svítidla a vypínače v délce do 4m/ks, ohebná bezhalogenová samozhášivá trubka vyrobená z PP s nízkou kouřivostí, třída reakce na oheň podkladového materiálu A1-F, mechanická pevnost IK 08. Navržené jsou chráničky super monoflex HFPP o vnějším dn průměru 20mm. Je možno osadit i větší průměr, ale je nutno je zkombinovat s přechodovými krabicemi.</t>
  </si>
  <si>
    <t>1: 2; v rozsahu tohoto So, vstup do rozvaděče RH v TTS portál tunelu</t>
  </si>
  <si>
    <t>703754</t>
  </si>
  <si>
    <t>PROTIPOŽÁRNÍ UCPÁVKA PROSTUPU KABELOVÉHO PR. DO 110MM, DO EI 90 MIN.</t>
  </si>
  <si>
    <t>1: 2; vstup do kabelového žlabu nn pro osvětlení tunelu, v blízkosti portálu tunelu</t>
  </si>
  <si>
    <t>1: 2; ucpávka chrániček DN160 v rozsahu tohoto So</t>
  </si>
  <si>
    <t>1: 6; v rozsahu tohoto So</t>
  </si>
  <si>
    <t>709400</t>
  </si>
  <si>
    <t>ZATAŽENÍ LANKA DO CHRÁNIČKY NEBO ŽLABU</t>
  </si>
  <si>
    <t>1: 368; dle pol.č.703451</t>
  </si>
  <si>
    <t>741172</t>
  </si>
  <si>
    <t>KRABICE (ROZVODKA) INSTALAČNÍ KABELOVÁ VE VYŠŠÍM KRYTÍ - MIN. IP 44 VČETNĚ PRŮCHODEK SE SVORKAMI 3-F - DO 10 MM2</t>
  </si>
  <si>
    <t>1: 200; krabice s průchodkami a svorkovnicí, krytí IP54, mechanicky odolné, vnější rozměry 93*93mm, hloubka s víčkem 50mm. Uvedená krabice má prostupy pro chráničky do Dn 20mm. Krabice bude umístěna do drážky max. šíře 100mm a max. hloubky 50mm - viz Přehledové schéma a Technická zpráva</t>
  </si>
  <si>
    <t>741232</t>
  </si>
  <si>
    <t>SPÍNAČ INSTALAČNÍ TROJPÓLOVÝ KOMPLETNÍ NÁSTĚNNÝ - KRYTÍ MIN. IP 44</t>
  </si>
  <si>
    <t>1: 3; ovládání osvětlení v tunelu - viz Technická zpráva</t>
  </si>
  <si>
    <t>1: 1020; kabel CYKY-O 2x1,5 - viz Kabelový seznam</t>
  </si>
  <si>
    <t>1: 1600; kabel CYKY-O 4x4 - viz Kabelový seznam</t>
  </si>
  <si>
    <t>1: (89+3)*2; ukončení kabelu CYKY-O 2x1,5 mezi krabicemi K1 a K2 - viz Přehledové schéma   
2: (89)*2; ukončení kabelu CYKY-O 2x1,5 mezi krabicí K1 a svítidlem - viz Přehledové schéma</t>
  </si>
  <si>
    <t>1: (89+3)*2; ukončení kabelu CYKY-O 4x4 mezi krabicemi K2 - viz Přehledové schéma   
2: 3; zakončení kabelů CYKY-O 4x4 v rozvaděči RH - viz Přehledové schéma</t>
  </si>
  <si>
    <t>1: 368; viz pol.č.703451</t>
  </si>
  <si>
    <t>1: 2*100; označovací štítek na kabely v rozsahu tohoto So</t>
  </si>
  <si>
    <t>743482</t>
  </si>
  <si>
    <t>SVÍTIDLO DRÁŽNÍ - ELEKTRONICKÝ PŘEDŘADNÍK</t>
  </si>
  <si>
    <t>1: 89; dle pol.č.7434A3</t>
  </si>
  <si>
    <t>743485</t>
  </si>
  <si>
    <t>SVÍTIDLO DRÁŽNÍ - MONTÁŽ NÁSTĚNNÉHO, PŘISAZENÉHO NEBO ZÁVĚSNÉHO SVÍTIDLA</t>
  </si>
  <si>
    <t>7434A3</t>
  </si>
  <si>
    <t>SVÍTIDLO DRÁŽNÍ LED ANTIVANDAL, MIN. IP 54, TŘÍDA II, OD 26 DO 45 W, KLASICKÁ MONTÁŽ</t>
  </si>
  <si>
    <t>1: 89; přisazené průmyslové LED svítilo, antivandal, II.třídy izolace, krytí IP66/68, mechanická odolnost IK10, příkon 30W, teplota chromatičnosti 4000K</t>
  </si>
  <si>
    <t>R743751</t>
  </si>
  <si>
    <t>SVÍTIDLO DRÁŽNÍ - Ochranná kovová mříž svítidla</t>
  </si>
  <si>
    <t>položka zahrnuje:      
- materiál  
- ochrannou kovovou mříž na ochranu svítidla před neoprávněnou demontáží a vandalismem  
- demontáž pro servis a údržbu svítidla je možná pouze speciálními nástroji  
- montáž a zapuštění do ostění tunelu  
Způsob měření:  
- Udává se počet ks kompletní konstrukce nebo práce</t>
  </si>
  <si>
    <t>709613</t>
  </si>
  <si>
    <t>DEMONTÁŽ KABELOVÉHO ROŠTU VČETNĚ UPEVNĚNÍ A PŘÍSLUŠENSTVÍ</t>
  </si>
  <si>
    <t>1: 400; v rozsahu tohoto So</t>
  </si>
  <si>
    <t>741Z08</t>
  </si>
  <si>
    <t>DEMONTÁŽ STÁVAJÍCÍ ELEKTROINSTALACE - KABELY, SVÍTIDLA, VYPÍNAČE, ZÁSUVKY, KRABICE APOD.</t>
  </si>
  <si>
    <t>1: 400; demontáž stávajícího osvětlení v tunelu, zbytkové kabeláže a nosných prvků, demontáž podpěr a kabelových tras pro osvětlení a rozvody nn</t>
  </si>
  <si>
    <t>743Z33</t>
  </si>
  <si>
    <t>DEMONTÁŽ NOSNÝCH KONSTRUKCÍ PRO OSVĚTLENÍ</t>
  </si>
  <si>
    <t>1: 60; v rozsahu tohoto So</t>
  </si>
  <si>
    <t>743Z39</t>
  </si>
  <si>
    <t>DEMONTÁŽ ROZVADĚČE OSVĚTLENÍ</t>
  </si>
  <si>
    <t>1: 2; v rozsahu tohoto So</t>
  </si>
  <si>
    <t>743Z71</t>
  </si>
  <si>
    <t>DEMONTÁŽ KABELOVÉ SKŘÍNĚ</t>
  </si>
  <si>
    <t>743971</t>
  </si>
  <si>
    <t>ÚPRAVA NEBO ROZŠÍŘENÍ SW NA ELEKTRODISPEČINKU-ÚPRAVA NEBO ROZŠÍŘENÍ AKTIVNÍHO PRVKU V APLIKACI PRO - VIZUALIZACI A OVLÁDÁNÍ ZAŘ.NA ELEKTRODISPEČINKU</t>
  </si>
  <si>
    <t>CELKOVÁ PROHLÍDKA, ZKOUŠENÍ, MĚŘENÍ A VYHOTOVENÍ VÝCHOZÍ REVIZNÍ ZPRÁVY, PRO OBJEM IN PŘES 500 DO - 1000 TIS. KČ</t>
  </si>
  <si>
    <t>1: 3; v rozsahu tohoto So</t>
  </si>
  <si>
    <t>747541</t>
  </si>
  <si>
    <t>MĚŘENÍ INTENZITY OSVĚTLENÍ INSTALOVANÉHO V ROZSAHU TOHOTO SO/PS</t>
  </si>
  <si>
    <t>R747301</t>
  </si>
  <si>
    <t>1. Položka obsahuje:      
 – cenu za vyhotovení dokladu právnickou osobou o silnoproudých zařízeních a vydání průkazu způsobilosti      
2. Položka neobsahuje:      
 X      
3. Způsob měření:      
Udává se počet kusů kompletní konstrukce nebo práce.</t>
  </si>
  <si>
    <t>R747511</t>
  </si>
  <si>
    <t>1: 3; ks nn vývodů z TTS portál tunelu</t>
  </si>
  <si>
    <t>1. Položka obsahuje:      
 – cenu za provedení měření kabelu/ vodiče vč. vyhotovení protokolu      
2. Položka neobsahuje:      
 X      
3. Způsob měření:      
Udává se počet kusů kompletní konstrukce nebo práce.</t>
  </si>
  <si>
    <t>R747703</t>
  </si>
  <si>
    <t>1. Položka obsahuje:      
 – cenu za dobu kdy je zařízení po individálních zkouškách dáno do provozu s prokázáním technických a kvalitativních parametrů zařízení      
2. Položka neobsahuje:      
 X      
3. Způsob měření:      
Udává se čas v hodinách.</t>
  </si>
  <si>
    <t>R747704</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</si>
  <si>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</si>
  <si>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</si>
  <si>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</si>
  <si>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R747707</t>
  </si>
  <si>
    <t>1: 48; v rozsahu tohoto So</t>
  </si>
  <si>
    <t>1. Položka obsahuje:      
 – cenu za dobu provozu náhradního zdroje ve stanici / zastávce vč. dovozu na místo určení a zapojení do stávajících rozvodů      
2. Položka neobsahuje:      
 X      
3. Způsob měření:      
Udává se čas v hodinách.</t>
  </si>
  <si>
    <t>1: 12,600*2,1*0,15; z pol.č.13273, převod z m3 na tuny (odvoz 15% zeminy z hloubení rýhy)</t>
  </si>
  <si>
    <t>1: 15; komunální odpad v rozsahu tohoto So</t>
  </si>
  <si>
    <t>1: 15; elektrošrot v rozsahu tohoto So</t>
  </si>
  <si>
    <t>1: (0,4)*4,5; 400m demontovaných kabelů do 4,5tuny/km</t>
  </si>
  <si>
    <t xml:space="preserve">  SO 91-76-02</t>
  </si>
  <si>
    <t>Železniční most km 458,756, osvětlení plavebních znaků</t>
  </si>
  <si>
    <t>SO 91-76-02</t>
  </si>
  <si>
    <t>1: 18; zemní práce viz Situace č.3</t>
  </si>
  <si>
    <t>1: 18*2;dle položky 02911 v šířce 2m</t>
  </si>
  <si>
    <t>1: 2; spojkoviště pro přeložku kabelů do ZS2 v objemu 2m3  
2: 1; hloubení jámy pro betonový základ rozvaděče RE4, v objemu 1m3  
3: 1; hloubení jámy pro betonový základ skříně ZS2, v objemu 1m3</t>
  </si>
  <si>
    <t>1: 0,35*0,8*(18); výkop 35/80 v délce dle Situace č.3</t>
  </si>
  <si>
    <t>13893</t>
  </si>
  <si>
    <t>DOLAMOVÁNÍ HLOUBENÝCH VYKOPÁVEK TŘ. III</t>
  </si>
  <si>
    <t>1: 1; demontáž stávajícího betonového základu kabelové skříně RE4 v objemu 1m3  
2: 1; demontáž stávajícího betonového základu zásuvkové skříně ZS2 v objemu 1m3</t>
  </si>
  <si>
    <t>1: 2; zásyp spojkoviště v objemu 2m3  
2: 5,04; zásyp rýh v objemu výkopku z položky č.13273</t>
  </si>
  <si>
    <t>1: 18*2; úprava povrchu výkopových rýh v šíři 2m, dle pol.č. 02911</t>
  </si>
  <si>
    <t>1: 1; betonový základ pro rozvaděč RE4, v objemu 1m3, dle pol.č. 13173  
2: 1; betonový základ pro zásuvkovou skříň ZS2, v objemu 1m3, dle pol.č. 13173</t>
  </si>
  <si>
    <t>1: 18+40; kabelový plastový žlab o vnitřní světlosti 100x100mm</t>
  </si>
  <si>
    <t>1: 58; viz dle pol.č.702111</t>
  </si>
  <si>
    <t>703111</t>
  </si>
  <si>
    <t>KABELOVÝ ROŠT/LÁVKA NOSNÝ ŽÁROVĚ ZINKOVANÝ VČETNĚ UPEVNĚNÍ A PŘÍSLUŠENSTVÍ SVĚTLÉ ŠÍŘKY DO 100 MM</t>
  </si>
  <si>
    <t>1: 360; kabelová trasa na mostě pro trubku Dn50</t>
  </si>
  <si>
    <t>703311</t>
  </si>
  <si>
    <t>KRYT K NOSNÉMU ŽLABU/ROŠTU ŽÁROVĚ ZINKOVANÝ VČETNĚ UPEVNĚNÍ A PŘÍSLUŠENSTVÍ SVĚTLÉ ŠÍŘKY DO 100 MM</t>
  </si>
  <si>
    <t>1: 360; dle pol.č. 703111</t>
  </si>
  <si>
    <t>703443</t>
  </si>
  <si>
    <t>ELEKTROINSTALAČNÍ TRUBKA OCELOVÁ VČETNĚ UPEVNĚNÍ A PŘÍSLUŠENSTVÍ DN PRŮMĚRU PŘES 40 MM</t>
  </si>
  <si>
    <t>1: 200+160; ocelová žárově zinkovaná trubka Dn50 - viz Situace č.3</t>
  </si>
  <si>
    <t>1: 2; v rozsahu tohoto So, vstup do ocelových trubek na mostní konstrukci  
2: 1; v rozsahu tohoto So, vstup do rozvaděče RE4</t>
  </si>
  <si>
    <t>1: 360; dle pol.č.703443</t>
  </si>
  <si>
    <t>709513</t>
  </si>
  <si>
    <t>PODPŮRNÉ A POMOCNÉ KONSTRUKCE OCELOVÉ Z PROFILŮ SVAŘOVANÝCH A ŠROUBOVANÝCH S POVRCHOVOU ÚPRAVOU - ŽÁROVÝM ZINKOVÁNÍM</t>
  </si>
  <si>
    <t>1: 2*100; po 100kg na povodní a návodní stranu, pro upevnění kabelové trasy, v rozsahu tohoto So</t>
  </si>
  <si>
    <t>1: 25; pro uzemnění přípojnice PEN v rozvaděči RE-SŽE</t>
  </si>
  <si>
    <t>1: 2; viz Přehledové schéma</t>
  </si>
  <si>
    <t>741C07</t>
  </si>
  <si>
    <t>VYVEDENÍ UZEMŇOVACÍCH VODIČŮ NA POVRCH/KONSTRUKCI</t>
  </si>
  <si>
    <t>1: 200; kabel CYKY-O 2x2,5 - viz Kabelový seznam</t>
  </si>
  <si>
    <t>1: 580; kabel CYKY-O 4x4 - viz Kabelový seznam  
2: 50; kabel CYKY-O 4x10 - viz Kabelový seznam</t>
  </si>
  <si>
    <t>1: 35; kabel AYKY 4Bx25 - přeložka kabelu do ZS2  
2: 35; kabel AYKY 4Bx35 - přeložka kabelu do ZS2</t>
  </si>
  <si>
    <t>1: 2*8; zakončení kabelů CYKY-O 2x2,5 - viz Přehledové schéma</t>
  </si>
  <si>
    <t>1: 16; zakončení kabelů CYKY-O 4x4 - viz Přehledové schéma  
2: 2; zakončení kabelů CYKY-O 4x10 - viz Přehledové schéma</t>
  </si>
  <si>
    <t>1: 2; ukončení kabelů AYKY v ZS2</t>
  </si>
  <si>
    <t>742L23</t>
  </si>
  <si>
    <t>UKONČENÍ DVOU AŽ PĚTIŽÍLOVÉHO KABELU KABELOVOU SPOJKOU OD 25 DO 50 MM2</t>
  </si>
  <si>
    <t>1: 1; kabelová spojka AYKY 4Bx25  
2: 1; kabelová spojka AYKY 4Bx35</t>
  </si>
  <si>
    <t>1: 4+11+11; označovací štítek na kabely v rozsahu tohoto So</t>
  </si>
  <si>
    <t>743721</t>
  </si>
  <si>
    <t>ROZVADĚČ PRO VEŘEJNÉ OSVĚTLENÍ BEZ MĚŘENÍ SPOTŘEBY EL. ENERGIE DO 4 KS TŘÍFÁZOVÝCH VĚTVÍ</t>
  </si>
  <si>
    <t>1: 1; rozvaděč RPL</t>
  </si>
  <si>
    <t>743731</t>
  </si>
  <si>
    <t>ROZVADĚČ PRO VEŘEJNÉ OSVĚTLENÍ - ROZŠÍŘENÍ O REGULÁTOR OSVĚTLENÍ S ŘÍDÍCÍ JEDNOTKOU</t>
  </si>
  <si>
    <t>743732</t>
  </si>
  <si>
    <t>ROZVADĚČ PRO VEŘEJNÉ OSVĚTLENÍ - ROZŠÍŘENÍ O KOMUNIKAČNÍ MODUL PRO PŘENOS INFORMACÍ NA DISPEČINK</t>
  </si>
  <si>
    <t>743733</t>
  </si>
  <si>
    <t>ÚPRAVA ROZVADĚČE NN PRO ZAPLOMBOVÁNÍ</t>
  </si>
  <si>
    <t>1: 1; úprava rozvaděče RE-SŽE pro zaplombování</t>
  </si>
  <si>
    <t>743F21</t>
  </si>
  <si>
    <t>SKŘÍŇ ELEKTROMĚROVÁ V KOMPAKTNÍM PILÍŘI PRO PŘÍMÉ MĚŘENÍ DO 80 A JEDNOSAZBOVÉ VČETNĚ VÝSTROJE</t>
  </si>
  <si>
    <t>1: 1; rozvaděč RE-SŽE</t>
  </si>
  <si>
    <t>743G21</t>
  </si>
  <si>
    <t>SKŘÍŇ ZÁSUVKOVÁ VENKOVNÍ KOMPAKTNÍ PILÍŘ DO 2 KS ZÁSUVEK PRŮMYSLOVÝCH (400 V NEBO 230 V)</t>
  </si>
  <si>
    <t>1: 1; zásuvková skříń ZS2</t>
  </si>
  <si>
    <t>744142</t>
  </si>
  <si>
    <t>ROZVODNICE NN PRÁZDNÁ PLASTOVÁ, MIN. IP 55, TŘÍDA IZOLACE II, DO 500 X 410-600 MM</t>
  </si>
  <si>
    <t>1: 8; svorková skříň SS1 až SS8, UV odolná, v krytí IP66 v antivandal provedení, II.třída izolace  - viz Přehledové schéma a Technická zpráva</t>
  </si>
  <si>
    <t>744O14</t>
  </si>
  <si>
    <t>ELEKTROMĚR</t>
  </si>
  <si>
    <t>1: 1; elektroměr SŽE HK s dálkovým odečtem dle Technických podmínek připojení https://www.szdc.cz/o-nas/organizacni-struktura/organizacni-jednotky/sze-hradec-kralove/podminky-pripojeni</t>
  </si>
  <si>
    <t>744O31</t>
  </si>
  <si>
    <t>PŘÍPLATEK ZA KOMUNIKAČNÍ ROZHRANÍ K MĚŘÍCÍMU PŘÍSTROJI</t>
  </si>
  <si>
    <t>1: 1; dle pol.č.744O14</t>
  </si>
  <si>
    <t>744O33</t>
  </si>
  <si>
    <t>ÚŘEDNÍ CEJCHOVÁNÍ MĚŘÍCÍHO PŘÍSTROJE</t>
  </si>
  <si>
    <t>744O34</t>
  </si>
  <si>
    <t>ZKUŠEBNÍ SVORKOVNICE</t>
  </si>
  <si>
    <t>744Q22</t>
  </si>
  <si>
    <t>SVODIČ PŘEPĚTÍ TYP 1+2 (TŘÍDA B+C) 3-4 PÓLOVÝ</t>
  </si>
  <si>
    <t>1: 2; přepěťová ochrana po 1ks v rozvaděči RE-SŽE a RPL</t>
  </si>
  <si>
    <t>744Q51</t>
  </si>
  <si>
    <t>SVODIČ PŘEPĚTÍ - BEZPOTENCIÁLOVÝ KONTAKT</t>
  </si>
  <si>
    <t>1: 1; v rozvaděči RPL, diagnostický signál do PLC</t>
  </si>
  <si>
    <t>744R11</t>
  </si>
  <si>
    <t>SVORKA DO 2,5 MM2</t>
  </si>
  <si>
    <t>1: 2*8; počet svorek v SS1-SS8 průřezu 2,5mm2</t>
  </si>
  <si>
    <t>744R12</t>
  </si>
  <si>
    <t>SVORKA OD 4 DO 16 MM2</t>
  </si>
  <si>
    <t>1: 8*8; počet svorek v SS1-SS8 průřezu 4mm2</t>
  </si>
  <si>
    <t>1: 3*8; počet vstupů do skříní SS1-SS8</t>
  </si>
  <si>
    <t>1: 2*100; demontáž stávajícího osvětlení na mostu, zbytkové kabeláže a nosných prvků, demontáž podpěr a kabelových tras pro osvětlení a rozvody nn</t>
  </si>
  <si>
    <t>1: 8; v rozsahu tohoto So</t>
  </si>
  <si>
    <t>1: 1; demontáž kabelové skříně RE4 (stávající plavební znaky)  
2: 1; demontáž zásuvkové skříně ZS2 (napájení RE4)</t>
  </si>
  <si>
    <t>1: 1; měření uzemnění rozvaděče RE-SŽE</t>
  </si>
  <si>
    <t>1: 3; ks nn vývodů z rozvaděče RE-SŽE a RPL</t>
  </si>
  <si>
    <t>1: 24; úprava stávající zásuvkové skříně ZS2</t>
  </si>
  <si>
    <t>747706</t>
  </si>
  <si>
    <t>1: 5,04*2,1*0,15; z pol.č.13273, převod z m3 na tuny (odvoz 15% zeminy z hloubení rýhy)</t>
  </si>
  <si>
    <t>POPLATKY ZA LIKVIDACŮ ODPADŮ NEKONTAMINOVANÝCH - 17 01 01 BETON Z DEMOLIC OBJEKTŮ, ZÁKLADŮ TV VČ. DOPRAVY</t>
  </si>
  <si>
    <t>1: 2; víz pol.č. 13893</t>
  </si>
  <si>
    <t>1: 36*0,007; koeficient převodu (100m2=1m3 štěpky = 0,7t/m3), z pol.č.11120</t>
  </si>
  <si>
    <t>1: 5; komunální odpad v rozsahu tohoto So</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</si>
  <si>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</si>
  <si>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 xml:space="preserve">  SO 91-76-03</t>
  </si>
  <si>
    <t>Děčín východ - Děčín Prostřední Žleb, úprava rozvodu 6kV/50Hz</t>
  </si>
  <si>
    <t>SO 91-76-03</t>
  </si>
  <si>
    <t>1: 40+5+58+315+70+445+365; zemní práce viz Situace č.3  
2: 20+420+60+70; viz demontáže, zemní práce viz Situace č. 3</t>
  </si>
  <si>
    <t>1: 1868*2*0,5;dle položky 02911 v šířce 2m, na 50% ploch</t>
  </si>
  <si>
    <t>1: 0,8*0,8*1,6; betonový základ pro stožár OS29  
2: 1; hloubení jámy pro základ kabelové skříně KS-RDP2998  
3: 3*3,6; 3ks jámy pro spojkování kabelu vn 6 (22)kV, objem spojkoviště 3,6m3</t>
  </si>
  <si>
    <t>1: 0,65*1,2*(20+58+315+70+445+365); výkop 65/120 v délce dle Situace č.3  
2: 0,35*0,8*(420+60+70); výkop 35/80 pro demontáž vn 6kV v délce dle Situace č.3    
3: 0,35*0,8*(40+5); výkop 35/80 pro napájení stožáru OS29 v délce dle Situace č.3</t>
  </si>
  <si>
    <t>1: 10; protlak v km 457,725 viz Situace č. 3  
2: 10; protlak v km 457,798 viz Situace č. 3  
3: 10; protlak v km 457,827 viz Situace č. 3  
4: 30; protlak v km 458,580 viz Situace č. 3  
5: 40; protlak v km 458,943 viz Situace č. 3</t>
  </si>
  <si>
    <t>1: 1159,540; zásyp rýh v objemu výkopku z položky č.13273</t>
  </si>
  <si>
    <t>1: 405*0,15*0,13; vnitřní objem betonového žlabu TK2 v celé délce tunelu - výplň žlabu jemným pískem s frakcí 0/2 v celé délce tunelu, ochrana proti podélnému šíření požáru vn kabelu</t>
  </si>
  <si>
    <t>1: 1823*2; úprava povrchu výkopových rýh v šíři 2m, dle pol.č. 02911</t>
  </si>
  <si>
    <t>1: 0,8*0,8*1,6; betonový základ OS29  
2: 1; betonový základ KS-RDP2998</t>
  </si>
  <si>
    <t>1: 40+5; plastový žlab šíře 100m pro kabelovou trasu osvětlení - viz Situace č.3</t>
  </si>
  <si>
    <t>1: 2*58+315+405+70+280+445+2*365; betonový žlab TK2 dle Situace č.3</t>
  </si>
  <si>
    <t>702222</t>
  </si>
  <si>
    <t>KABELOVÁ CHRÁNIČKA ZEMNÍ UV STABILNÍ DN PŘES 100 DO 200 MM</t>
  </si>
  <si>
    <t>1: 100; kabelová chránička DN160 - dle pol.č. 14173</t>
  </si>
  <si>
    <t>1: 45; viz dle pol.č.702111  
2: 2361; viz dle pol.č.702112</t>
  </si>
  <si>
    <t>1: 30; vyčištění stávajících kabelových prostupů v rozsahu tohoto So</t>
  </si>
  <si>
    <t>KABELOVÝ ROŠT/LÁVKA NOSNÝ ŽÁROVĚ ZINKOVANÝ VČETNĚ UPEVNĚNÍ A PŘÍSLUŠENSTVÍ SVĚTLÉ ŠÍŘKY PŘES 250 DO - 400 MM</t>
  </si>
  <si>
    <t>1: 2*10;  kabelová lávka na mostní římse pro 6 (22)kV</t>
  </si>
  <si>
    <t>703313</t>
  </si>
  <si>
    <t>KRYT K NOSNÉMU ŽLABU/ROŠTU ŽÁROVĚ ZINKOVANÝ VČETNĚ UPEVNĚNÍ A PŘÍSLUŠENSTVÍ SVĚTLÉ ŠÍŘKY PŘES 250 DO - 400 MM</t>
  </si>
  <si>
    <t>1: 20; dle pol.č.703113</t>
  </si>
  <si>
    <t>703762</t>
  </si>
  <si>
    <t>KABELOVÁ UCPÁVKA VODĚ ODOLNÁ PRO VNITŘNÍ PRŮMĚR OTVORU 65 - 110MM</t>
  </si>
  <si>
    <t>1: 10; ucpávka chrániček DN110 v rozsahu tohoto So</t>
  </si>
  <si>
    <t>1: 10; ucpávka chrániček DN160 v rozsahu tohoto So</t>
  </si>
  <si>
    <t>709110</t>
  </si>
  <si>
    <t>PROVIZORNÍ ZAJIŠTĚNÍ KABELU VE VÝKOPU</t>
  </si>
  <si>
    <t>1: 100; v rozsahu tohoto So</t>
  </si>
  <si>
    <t>1: 16; v rozsahu tohoto So</t>
  </si>
  <si>
    <t>709310</t>
  </si>
  <si>
    <t>VYPODLOŽENÍ, ODDĚLENÍ A KRYTÍ SPOJKY NEBO ODBOČNICE PRO KABEL DO 10 KV</t>
  </si>
  <si>
    <t>1: 3; dle pol.č.742811</t>
  </si>
  <si>
    <t>709320</t>
  </si>
  <si>
    <t>VYPODLOŽENÍ, ODDĚLENÍ A KRYTÍ SPOJKY NEBO ODBOČNICE PRO KABEL PŘES 10 KV</t>
  </si>
  <si>
    <t>1: 3; dle pol.č.742822</t>
  </si>
  <si>
    <t>709533</t>
  </si>
  <si>
    <t>PODPŮRNÉ A POMOCNÉ KONSTRUKCE OCELOVÉ PRO UCHYCENÍ KABELOVÉHO ŽLABU ZEMNÍHO VE SVAHU S POVRCHOVOU - ÚPRAVOU ŽÁROVÝM ZINKOVÁNÍM</t>
  </si>
  <si>
    <t>1: 20;ks krabic se svorkami pro přechodový stav</t>
  </si>
  <si>
    <t>1: 1; ks pro KS-RDP2998</t>
  </si>
  <si>
    <t>742611</t>
  </si>
  <si>
    <t>KABEL VN - TŘÍŽÍLOVÝ 6-AYKCY DO 70 MM2</t>
  </si>
  <si>
    <t>1: 180; kabel 6-AYKCY 3x50 - viz Kabelový seznam</t>
  </si>
  <si>
    <t>742632</t>
  </si>
  <si>
    <t>KABEL VN - TŘÍŽÍLOVÝ 12/22(24)-AXAL-TT PRO OD 95 DO 150 MM2</t>
  </si>
  <si>
    <t>1: 870+1217; kabel AXAL-TT PRO 22kV 3x95/35 Al - viz Kabelový seznam</t>
  </si>
  <si>
    <t>742811</t>
  </si>
  <si>
    <t>KABELOVÁ SPOJKA VN, SADA TŘÍ ŽIL NEBO TŘÍŽÍLOVÁ PRO KABELY DO 6 KV DO 70 MM2</t>
  </si>
  <si>
    <t>1: 3; ks pro kabel 6-AYKCY 3x50</t>
  </si>
  <si>
    <t>742822</t>
  </si>
  <si>
    <t>KABELOVÁ SPOJKA VN, SADA TŘÍ ŽIL NEBO TŘÍŽÍLOVÁ PRO KABELY PŘES 6 KV OD 95 DO 150 MM2</t>
  </si>
  <si>
    <t>1: 3; ks pro kabel 22kV AXAL-TT 3x95/35 Al na každých 500m</t>
  </si>
  <si>
    <t>742B11</t>
  </si>
  <si>
    <t>KABELOVÁ KONCOVKA VN VNITŘNÍ, SADA TŘÍ ŽIL NEBO TŘÍŽÍLOVÁ PRO KABELY DO 6 KV DO 70 MM2</t>
  </si>
  <si>
    <t>1: 2;ks pro kabel 6kV STS Prostřední Žleb - definitivní stav  
2: 2;ks pro kabel 6kV STS Prostřední Žleb - přechodný stav  
3: 1;ks pro kabel 6kV TTS přejezd</t>
  </si>
  <si>
    <t>1: 1;ks pro kabel 22kV TTS přejezd  
2: 2;ks pro kabel 22kV TTS portál tunelu  
3: 1;ks pro kabel 22kV STS Prostřední Žleb - definitivní stav</t>
  </si>
  <si>
    <t>1: 500; kabelové vývody nn pro přechodový stav STS Prostřední Žleb  
2: 90; kabel CYKY-J 4x10 - viz Kabelový seznam  
3: 70; kabel CYKY-O 4x10 - viz Kabelový seznam</t>
  </si>
  <si>
    <t>1: 200; kabelové vývody nn pro přechodový stav STS Prostřední Žleb  
2: 409; kabel 1-CYKY-J 4x50 - viz Kabelový seznam</t>
  </si>
  <si>
    <t>1: 2; ks ukončení kabelu CYKY-O 4x10 pro OS29  
2: 2; ks ukončení kabelu CYKY-J 4x10 pro KS-RDP2998  
3: 60; ks ukončení kabelů nn v přechodovém stavu STS Prostřední Žleb</t>
  </si>
  <si>
    <t>1: 60; ks ukončení kabelů nn v přechodovém stavu STS Prostřední Žleb  
2: 2; ks ukončení kabelu 1-CYKY-J 4x50 pro rozvaděč RZZ v STS Prostřední Žleb</t>
  </si>
  <si>
    <t>1: 70; viz pol.č.702222</t>
  </si>
  <si>
    <t>1: 100; označovací štítek na kabely v rozsahu tohoto So</t>
  </si>
  <si>
    <t>1: 30; vyhledávání kabelů nn a vn v rozsahu tohoto So</t>
  </si>
  <si>
    <t>743112</t>
  </si>
  <si>
    <t>OSVĚTLOVACÍ STOŽÁR SKLOPNÝ ŽÁROVĚ ZINKOVANÝ DÉLKY PŘES 6,5 DO 12 M</t>
  </si>
  <si>
    <t>1: 1; osvětlovací stožár OS29</t>
  </si>
  <si>
    <t>1: 1; svorkovnice pro stožár OS29</t>
  </si>
  <si>
    <t>743165</t>
  </si>
  <si>
    <t>OSVĚTLOVACÍ STOŽÁR - HYDRAULICKÉ SKLOPNÉ ZAŘÍZENÍ</t>
  </si>
  <si>
    <t>1: 1; sklopné zařízení pro stožár OS29, předání do Správy SEE OŘ ÚnL</t>
  </si>
  <si>
    <t>743311</t>
  </si>
  <si>
    <t>VÝLOŽNÍK PRO MONTÁŽ SVÍTIDLA NA STOŽÁR JEDNORAMENNÝ DÉLKA VYLOŽENÍ DO 1 M</t>
  </si>
  <si>
    <t>1: 1; výložník pro stožár OS29</t>
  </si>
  <si>
    <t>743486</t>
  </si>
  <si>
    <t>SVÍTIDLO DRÁŽNÍ - MONTÁŽ SVÍTIDLA NA OSVĚTLOVACÍ STOŽÁR DO VÝŠKY 15 M</t>
  </si>
  <si>
    <t>1: 1; dle pol.č. 7434A4</t>
  </si>
  <si>
    <t>7434A4</t>
  </si>
  <si>
    <t>SVÍTIDLO DRÁŽNÍ LED ANTIVANDAL, MIN. IP 54, TŘÍDA II, PŘES 45 W, KLASICKÁ MONTÁŽ</t>
  </si>
  <si>
    <t>1: 1; LED provedení, s asymetrickým optickým krytem, tvrzené bezpečnostní sklo pevnosti IK 09. Kryt z litého hliníku, prášková barva, zdroj o výkonu 60 W a světelného toku 7 000 lm, barva světla 4 000 K, světelný tok 7 000 lm, podání barev 70, s elektronickým předřadníkem ECG, rozměry 599 x 324 x 138 mm, II. třídy izolace, krytí IP66. Konstantní i časově závislé řízení světelného toku.</t>
  </si>
  <si>
    <t>1: 6;ks v rozsahu tohoto So</t>
  </si>
  <si>
    <t>R741911</t>
  </si>
  <si>
    <t>1: 50; zemnící pásek FeZn 30/4 uzemnění KS-RDP2998</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</si>
  <si>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</si>
  <si>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R741B11</t>
  </si>
  <si>
    <t>1: 2; ks zemnící tyče FeZn délky 2m pro KS-RDP2998</t>
  </si>
  <si>
    <t>1. Položka obsahuje:    
 – přípravu podkladu pro osazení    
 – spojování    
 – ochranný nátěr spoje dle příslušných norem    
2. Položka neobsahuje:    
 X    
3. Způsob měření:    
Udává se počet kusů kompletní konstrukce nebo práce.</t>
  </si>
  <si>
    <t>R741C02</t>
  </si>
  <si>
    <t>1: 4; spojení zemnících pásků nad 25m</t>
  </si>
  <si>
    <t>1. Položka obsahuje:    
 – veškeré příslušenství    
2. Položka neobsahuje:    
 X    
3. Způsob měření:    
Udává se počet kusů kompletní konstrukce nebo práce.</t>
  </si>
  <si>
    <t>R744231</t>
  </si>
  <si>
    <t>KABELOVÁ SKŘÍŇ VENKOVNÍ SPOLEČNÁ PŘÍSTROJOVÁ PRO PŘEJEZDY včetně výzbroje</t>
  </si>
  <si>
    <t>1: 1; kabelová skříň pro přejezd KS-RDP2998 včetně kompletní výzbroje (jištění, přepěťové ochrany apod.)</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</si>
  <si>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</si>
  <si>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1: 2*0,8*0,8*1,6; odstranění stávajícího betonového základu demontovaného stožáru OS29 a OS30</t>
  </si>
  <si>
    <t>1: 1690; dle pol.č.742Z24</t>
  </si>
  <si>
    <t>709612</t>
  </si>
  <si>
    <t>DEMONTÁŽ CHRÁNIČKY/TRUBKY</t>
  </si>
  <si>
    <t>1: 1000; demontáž a přeložky nn vývodů v STS Prostřední Žleb</t>
  </si>
  <si>
    <t>1: 420+410+60+280+70+450; demontáž kabelu 6kV</t>
  </si>
  <si>
    <t>743Z12</t>
  </si>
  <si>
    <t>DEMONTÁŽ OSVĚTLOVACÍHO STOŽÁRU DRÁŽNÍHO VÝŠKY DO 15 M</t>
  </si>
  <si>
    <t>1: 2; demontáž stožáru OS29 a OS30</t>
  </si>
  <si>
    <t>743Z31</t>
  </si>
  <si>
    <t>DEMONTÁŽ ELEKTROVÝZBROJE OSVĚTLOVACÍHO STOŽÁRU VÝŠKY DO 15 M</t>
  </si>
  <si>
    <t>1: 2; dle pol.č. 743Z12</t>
  </si>
  <si>
    <t>743Z35</t>
  </si>
  <si>
    <t>DEMONTÁŽ SVÍTIDLA Z OSVĚTLOVACÍHO STOŽÁRU VÝŠKY DO 15 M</t>
  </si>
  <si>
    <t>1: 5; v rozsahu tohoto So</t>
  </si>
  <si>
    <t>747302</t>
  </si>
  <si>
    <t>VYDÁNÍ PŘÍKAZU "B" - JEDNODUCHÉ PRACOVIŠTĚ</t>
  </si>
  <si>
    <t>1: 1; pro napojení kabelu v TS10kV Prostřední Žleb  
2: 1; pro TTS portál tunelu  
3: 2; pro STS Prostřední Žleb - přechodný a definitivní stav  
4: 1; pro spojkoviště TTS u přejezdu</t>
  </si>
  <si>
    <t>1: 1;ks pro KS-RDP2298</t>
  </si>
  <si>
    <t>1: 1; ks nn vývodu pro stožár OS29  
2: 1; ks nn vývodů v TS 10kV Prostřední Žleb  
3: 20; do 20ks nn vývodů v STS Prostřední Žleb</t>
  </si>
  <si>
    <t>1: 5; zkoušky kabelů vn WH111 až WH115</t>
  </si>
  <si>
    <t>1: 1; u TTS portál tunelu  
2: 1; u STS Prostřední Žleb  
3: 1; u TTS přejezd</t>
  </si>
  <si>
    <t>1: 1; kontrola intenzity osvětlení pracovního prostoru výhybky v blízkosti přeložky stožáru OS29, Em=10lx</t>
  </si>
  <si>
    <t>1: 60; úpravy a přepojování nn vývodů v TS 10kV Prostřední Žleb  
2: 100; úpravy a přepojování vn 6kV vývodů v STS Prostřední Žleb  
3: 100; úpravy a přepojování nn vývodů v STS Prostřední Žleb</t>
  </si>
  <si>
    <t>1: 0,8*0,8*1,6*2,1; z pol.č.13173, převod z m3 na tuny  (odvoz 100% zeminy z hloubení jámy pro základ stožáru OS29)  
2: 1*2,1; z pol.č.13173, převod z m3 na tuny  (odvoz 100% zeminy z hloubení jámy pro základ kabelové skříně KS-RDP2998)  
3: 10,800*2,1*0,15; z pol.č.13173, převod z m3 na tuny (odvoz 15% zeminy z hloubení jam pro spojkoviště)  
4: 1146,940*2,1*0,15; z pol.č.13273, převod z m3 na tuny (odvoz 15% zeminy z hloubení rýhy)</t>
  </si>
  <si>
    <t>1: 2*0,8*0,8*1,6; demolice betonového základu OS29 a OS30</t>
  </si>
  <si>
    <t>1: 1868*0,007; koeficient převodu (100m2=1m3 štěpky = 0,7t/m3), z pol.č.11120</t>
  </si>
  <si>
    <t>1: (1+1,69)*4,5; délka demontovaných kabelů po 4,5tuny/km dle pol.č. 742Z23 a 742Z24</t>
  </si>
  <si>
    <t xml:space="preserve">  SO 91-76-04</t>
  </si>
  <si>
    <t>Děčín východ - Děčín Prostřední Žleb, úprava DOÚO</t>
  </si>
  <si>
    <t>SO 91-76-04</t>
  </si>
  <si>
    <t>1: 50+14; zemní práce viz Situace č.3  
2: 36+50+217; zemní práce viz Situace č.4  
3: 350; viz demontáže, zemní práce viz Situace č. 3  
4: 300; viz demontáže, zemní práce viz Situace č. 4</t>
  </si>
  <si>
    <t>1: 1017*2*0,5;dle položky 02911 v šířce 2m, na 50% ploch</t>
  </si>
  <si>
    <t>1: 1*3,6; spojkoviště v km 457,777, objem spojkoviště 3,6m3  
2: 2*(0,4*0,4*0,8); hloubený základ pro umístění dvou návěstí č.50, v počtu 2ks , základ 400*400mm, hl. 0,8m</t>
  </si>
  <si>
    <t>1: 0,35*0,8*(50+14); výkop 35/80 dle Situace č.3  
2: 0,35*0,8*(36+50+217); výkop 35/80 dle Situace č.4  
3: 0,35*0,8*(350); výkop 35/80 pro demontáž DOÚO dle Situace č.3  
4: 0,35*0,8*(300); výkop 35/80 pro demontáž DOÚO dle Situace č.4</t>
  </si>
  <si>
    <t>1: 284,760; zásyp rýh v objemu výkopku z položky č.13273</t>
  </si>
  <si>
    <t>1: 1017*2; úprava povrchu výkopových rýh v šíři 2m, dle pol.č. 02911</t>
  </si>
  <si>
    <t>1: 2*(0,4*0,4*0,8); betonový základ pro dvě návěsti návěstí č.50, základ 400*400mm, hl. 0,8m, dle pol.č. 13173</t>
  </si>
  <si>
    <t>1: 100+14; plastový žlab šíře 100mm, dle Situace č.3  
2: 36+50+217; plastový žlab šíře 100mm, dle Situace č.4</t>
  </si>
  <si>
    <t>1: 417; viz dle pol.č.702111</t>
  </si>
  <si>
    <t>1: 2*10;  kabelová lávka na mostní římse pro DOÚO, 2ks po 10m</t>
  </si>
  <si>
    <t>703221</t>
  </si>
  <si>
    <t>KABELOVÝ ŽLAB NOSNÝ/DRÁTĚNÝ NEREZOVÝ VČETNĚ UPEVNĚNÍ A PŘÍSLUŠENSTVÍ SVĚTLÉ ŠÍŘKY DO 100 MM</t>
  </si>
  <si>
    <t>1: 15; drátěný žlab 60x60mm, v délce do 15m, pod podlahu v SpS Prostřední Žleb</t>
  </si>
  <si>
    <t>1: 15; dle pol.č. 703221</t>
  </si>
  <si>
    <t>1: 35; kabel CYKY-O 2x2,5    viz Kabelový seznam</t>
  </si>
  <si>
    <t>1: 700; kabel CYKY-O 2x4    viz Kabelový seznam</t>
  </si>
  <si>
    <t>742I12</t>
  </si>
  <si>
    <t>KABEL NN CU OVLÁDACÍ 7-12ŽÍLOVÝ OD 4 DO 6 MM2</t>
  </si>
  <si>
    <t>1: 60; kabel CYKY-O 7x4    viz Kabelový seznam  
2: 465; kabel CYKY-O 12x4    viz Kabelový seznam</t>
  </si>
  <si>
    <t>742M12</t>
  </si>
  <si>
    <t>UKONČENÍ 7-12ŽÍLOVÉHO KABELU V ROZVADĚČI NEBO NA PŘÍSTROJI OD 4 DO 6 MM2</t>
  </si>
  <si>
    <t>1: 12; zakončení kabelů ovládacích</t>
  </si>
  <si>
    <t>1: 20; zatažení do chrániček v protlaku v kolejišti  
2: 20; zatažení do chrániček v blízkosti SpS Prostřední Žleb</t>
  </si>
  <si>
    <t>1: 10; označovací štítek na kabely v rozsahu tohoto So</t>
  </si>
  <si>
    <t>1: 10; vyhledávání kabelů DOÚO v rozsahu tohoto So</t>
  </si>
  <si>
    <t>743B18</t>
  </si>
  <si>
    <t>OVLADAČ PRO DÁLKOVÉ OVLÁDÁNÍ MOTOR.POHONŮ TRAKČNÍCH ODPOJOVAČŮ (DOÚO)-NASTAVENÍ A SEŘÍZENÍ SYSTÉMU - DOÚO V NÁVAZNOSTI NA DÁLKOVÉ ŘÍZENÍ A OVLÁDÁNÍ</t>
  </si>
  <si>
    <t>1: 5; nastavení a seřízení v rozsahu tohoto So</t>
  </si>
  <si>
    <t>743B41</t>
  </si>
  <si>
    <t>SVĚTELNÁ LED NÁVĚST Č. 50 "STÁHNI SBĚRAČ" NA SAMOSTATNÉM STOŽÁRKU VČETNĚ ZÁKLADU</t>
  </si>
  <si>
    <t>1: 2; dva ks návěsti č.50 v kolejišti</t>
  </si>
  <si>
    <t>743B51</t>
  </si>
  <si>
    <t>SKŘÍŇ PRO OVLÁDÁNÍ SVĚTELNÉ NÁVĚSTI Č. 50 "STÁHNI SBĚRAČ" - NASTAVENÍ A SEŘÍZENÍ V NÁVAZNOSTI NA - DÁLKOVÉ ŘÍZENÍ A OVLÁDÁNÍ</t>
  </si>
  <si>
    <t>1: 2; nastavení a seřízení obou návěstí č.50 v rozsahu tohoto So</t>
  </si>
  <si>
    <t>743Z61</t>
  </si>
  <si>
    <t>DEMONTÁŽ OVLADAČE PRO DOÚO</t>
  </si>
  <si>
    <t>1: 5; demontáž ovládání v rozsahu tohoto So</t>
  </si>
  <si>
    <t>1: 2;ks v rozsahu tohoto So</t>
  </si>
  <si>
    <t>R743B51</t>
  </si>
  <si>
    <t>SKŘÍŇ PRO OVLÁDÁNÍ SVĚTELNÉ NÁVĚSTI Č. 50 "STÁHNI SBĚRAČ" - Nástěnný panel pro ovládání dvou návěstí č.50</t>
  </si>
  <si>
    <t>1: 1; indikátor návěsti č.50 v SpS Prostřední Žleb</t>
  </si>
  <si>
    <t>1. Položka obsahuje:    
 – nastavení a seřízení systému, vybavení příslušným softwarem, včetně měření vstupních a výstupních údajů    
2. Položka neobsahuje:    
 X    
3. Způsob měření:    
Udává se počet kusů kompletní konstrukce nebo práce.</t>
  </si>
  <si>
    <t>1: 650; dle pol.č.742Z24</t>
  </si>
  <si>
    <t>1: 40; v rozsahu tohoto So</t>
  </si>
  <si>
    <t>1: 350+300; demontáž kabelů DOÚO dle Situace č.3 a č.4</t>
  </si>
  <si>
    <t>1: 1; SpS Prostřední Žleb  
2: 1; panel DOÚO v ŽST Děčín-východ</t>
  </si>
  <si>
    <t>1: 7;ks ovládacích kabelů viz Kabelový seznam</t>
  </si>
  <si>
    <t>1: 60; úpravy a přepojování kabelů DOÚO v SpS Prostřední Žleb</t>
  </si>
  <si>
    <t>1: 2*0,5*2,1; z pol.č.13173, převod z m3 na tuny  (odvoz 100% zeminy z hloubení jámy pro základ dvou návěstí č.50, v objemu 2ks po 0,5m3)  
2: 3,6*2,1*0,15; z pol.č.13173, převod z m3 na tuny (odvoz 15% zeminy z hloubení jam pro spojkoviště)  
3: (17,920+84,840+98+84)*2,1*0,15; z pol.č.13273, převod z m3 na tuny (odvoz 15% zeminy z hloubení rýhy)</t>
  </si>
  <si>
    <t>1: 1017*0,007; koeficient převodu (100m2=1m3 štěpky = 0,7t/m3), z pol.č.11120</t>
  </si>
  <si>
    <t>1: 7; komunální odpad v rozsahu tohoto So</t>
  </si>
  <si>
    <t>1: 0,65*4,5; délka demontovaných kabelů po 4,5tuny/km dle pol.č. 742Z23</t>
  </si>
  <si>
    <t>E.3.7</t>
  </si>
  <si>
    <t>Ukolejnění kovových konstrukcí</t>
  </si>
  <si>
    <t xml:space="preserve">  SO 91-77-01</t>
  </si>
  <si>
    <t>Děčín východ - Děčín Prostřední Žleb, ukolejnění kovových konstrukcí</t>
  </si>
  <si>
    <t>SO 91-77-01</t>
  </si>
  <si>
    <t>Vodiče TV</t>
  </si>
  <si>
    <t>74C916</t>
  </si>
  <si>
    <t>IZOLOVANÝ SVOD NA STOŽÁRU VČETNĚ PŘIPOJENÍ</t>
  </si>
  <si>
    <t>74C923</t>
  </si>
  <si>
    <t>NEPŘÍMÉ UKOLEJNĚNÍ KONSTRUKCE VŠECH TYPŮ (VČETNĚ VÝZTUŽNÝCH DVOJIC) - 1 VODIČ</t>
  </si>
  <si>
    <t>74C924</t>
  </si>
  <si>
    <t>NEPŘÍMÉ UKOLEJNĚNÍ KONSTRUKCE VŠECH TYPŮ (VČETNĚ VÝZTUŽNÝCH DVOJIC) - 2 VODIČE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</si>
  <si>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</si>
  <si>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</si>
  <si>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</si>
  <si>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</si>
  <si>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</si>
  <si>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</si>
  <si>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74C976</t>
  </si>
  <si>
    <t>ZPRACOVÁNÍ KSU A TP PRO ÚČELY ZAVEDENÍ DO PROVOZU ZA 100 M ZPROVOZŇOVANÉ SKUPINY</t>
  </si>
  <si>
    <t>Revize, zkoušky a měření TV</t>
  </si>
  <si>
    <t>Demontáže TV</t>
  </si>
  <si>
    <t>74F459</t>
  </si>
  <si>
    <t>DEMONTÁŽ UKOLEJNĚNÍ KONSTRUKCÍ A PODPĚR VČETNĚ UCHYCENÍ A VODIČE</t>
  </si>
  <si>
    <t>74F472</t>
  </si>
  <si>
    <t>DEMONTÁŽ OCHRANNÝCH LAN</t>
  </si>
  <si>
    <t>74F473</t>
  </si>
  <si>
    <t>DEMONTÁŽ UKOLEJŇOVACÍCH DRÁTŮ IZOLOVANÝCH PO ZEMI (MIMO PŘIPOJENÍ KE KONSTRUKCÍM)</t>
  </si>
  <si>
    <t>E.3.8</t>
  </si>
  <si>
    <t>Vnější uzemnění</t>
  </si>
  <si>
    <t xml:space="preserve">  SO 91-78-01</t>
  </si>
  <si>
    <t>Děčín východ - Děčín Prostřední Žleb, TTS 6 kV, vnější uzemnění</t>
  </si>
  <si>
    <t>SO 91-78-01</t>
  </si>
  <si>
    <t>2x TTS - 0,35x0,9x225 + 0,35x0,9x200</t>
  </si>
  <si>
    <t>R132731</t>
  </si>
  <si>
    <t>Hloubení a zához kabelové rýhy 350/900mm zemina tř. I</t>
  </si>
  <si>
    <t>2x TTS - 225 + 200</t>
  </si>
  <si>
    <t>1.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</si>
  <si>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R18215</t>
  </si>
  <si>
    <t>Provizorní úprava terénu v přírodní zemině tř. I</t>
  </si>
  <si>
    <t>2x TTS - 340 + 206</t>
  </si>
  <si>
    <t>1. 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</si>
  <si>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R709310</t>
  </si>
  <si>
    <t>Zřízení kab.lože z prosáté zeminy bez zakrytí v rýze do š.65cm, tl.vrstvy 5cm</t>
  </si>
  <si>
    <t>(2x TTS - 225 + 200)</t>
  </si>
  <si>
    <t>1. Položka obsahuje:     
 – úprava dna výkopu, provedení podkladové a zásypové vrstvy zeminy    
 – pomocné mechanismy     
2. Položka neobsahuje:     
 X     
3. Způsob měření:     
Měří se metr délkový.</t>
  </si>
  <si>
    <t>R742P17</t>
  </si>
  <si>
    <t>2x TTS - 0,225 + 0,2</t>
  </si>
  <si>
    <t>1. Položka obsahuje:     
-  Pochůzka projektovanou trasou kabelového vedení, vyznačení trasy kabelu číslovanými kolíky nebo psanými značkami včetně zhotovení a číslování kolíků.    
- Stanovení a označení míst pro kabelové prostupy a podchodové štoly a vyznačení překážek     
 2. Položka neobsahuje:     
 X     
3. Způsob měření:     
Měří se metr délkový.</t>
  </si>
  <si>
    <t>56324</t>
  </si>
  <si>
    <t>VOZOVKOVÉ VRSTVY Z VIBROVANÉHO ŠTĚRKU TL. DO 200MM</t>
  </si>
  <si>
    <t>ČSN EN 50522 opatření M, 2x TTS - 24 + 24</t>
  </si>
  <si>
    <t>2x TTS - 8 + 8</t>
  </si>
  <si>
    <t>2x TTS - 450 + 400</t>
  </si>
  <si>
    <t>2x TTS - 11 + 6</t>
  </si>
  <si>
    <t>2x TTS - 40 + 40</t>
  </si>
  <si>
    <t>CELKOVÁ PROHLÍDKA, ZKOUŠENÍ, MĚŘENÍ A VYHOTOVENÍ VÝCHOZÍ REVIZNÍ ZPRÁVY, PRO OBJEM IN PŘES 100 DO 500 TIS. KČ</t>
  </si>
  <si>
    <t>747416</t>
  </si>
  <si>
    <t>MĚŘENÍ ZEMNÍCH ODPORŮ - ZEMNICÍ SÍTĚ DÉLKY PÁSKU PŘES 200 DO 500 M</t>
  </si>
  <si>
    <t>747423</t>
  </si>
  <si>
    <t>MĚŘENÍ KROKOVÉHO A DOTYKOVÉHO NAPĚTÍ ZEMNÍCÍ SÍTĚ DO 200 M2 PLOCHY</t>
  </si>
  <si>
    <t>747424</t>
  </si>
  <si>
    <t>MĚŘENÍ KROKOVÉHO A DOTYKOVÉHO NAPĚTÍ ZEMNÍCÍ SÍTĚ ZA KAŽDÝCH DALŠÍCH 100 M2</t>
  </si>
  <si>
    <t>2x TTS - 250 + 200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</si>
  <si>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</si>
  <si>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2x TTS - 5,5 + 5</t>
  </si>
  <si>
    <t>SO 90-90</t>
  </si>
  <si>
    <t xml:space="preserve">  SO 90-90</t>
  </si>
  <si>
    <t>SO 98-98</t>
  </si>
  <si>
    <t>Všeobecný objekt</t>
  </si>
  <si>
    <t xml:space="preserve">  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</si>
  <si>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</si>
  <si>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</si>
  <si>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</si>
  <si>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</si>
  <si>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</si>
  <si>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</si>
  <si>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</si>
  <si>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</si>
  <si>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</si>
  <si>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</si>
  <si>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</si>
  <si>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</si>
  <si>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</si>
  <si>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</si>
  <si>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</si>
  <si>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</si>
  <si>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</si>
  <si>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</si>
  <si>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</si>
  <si>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</si>
  <si>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</si>
  <si>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</si>
  <si>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</si>
  <si>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</si>
  <si>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</si>
  <si>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</si>
  <si>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</si>
  <si>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</si>
  <si>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CEF</t>
  </si>
  <si>
    <t>Publicita stavby spolufinancované Evropskou unií z Nástroje pro propojení Evropy (CEF) viz ZTP</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</si>
  <si>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</si>
  <si>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</si>
  <si>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Publicita</t>
  </si>
  <si>
    <t>Zajištění propagace stavby dle podmínek poskytovatele dotace</t>
  </si>
  <si>
    <t>VSEOB008</t>
  </si>
  <si>
    <t>Hlukové měření pro účely realizace stavby</t>
  </si>
  <si>
    <t>1: měření hluku a vibrací po uvedení do provozu (3 referenční body), viz příloha B - STZ; 1</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</si>
  <si>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</si>
  <si>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VSEOB011</t>
  </si>
  <si>
    <t>Nájmy hrazené zhotovitelem</t>
  </si>
  <si>
    <t>Nájmy hrazené zhotovitelem   
• Náklady na pronájem a užívání pozemků nutný pro realizaci stavby a zařízení  staveniště, které jsou hrazeny přímo zhotovitelem viz ZTP   
• položka neobsahuje Poplatek dle obecně závazné vyhlášky města Děčína č. 3/2016  o místním poplatku za užívání veřejného prostranství</t>
  </si>
  <si>
    <t>• V této položce ocení zhotovitel náklady na pořízení (event.pronájem), užívání pozemků pro zařízení staveniště a veškeré montážní plochy nutné pro zhotovení stavby, provozování, udržování a likvidaci včetně uvedení do původního stavu.    
• V této položce ocení zhotovitel náklady na poplatky za užívání pozemků pro zařízení staveniště a veškeré montážní plochy nutné pro zhotovení stavby, provizorních komunikací po celou dobu stavby</t>
  </si>
  <si>
    <t>VSEOB015</t>
  </si>
  <si>
    <t>Biologický dozor</t>
  </si>
  <si>
    <t>Náklady na biologický dozor v rámci stavby vč. zajištění záchranného transferu</t>
  </si>
  <si>
    <t>VSEOB017</t>
  </si>
  <si>
    <t>Korozní měření</t>
  </si>
  <si>
    <t>15 měřících bodů, 3. etapy měření viz příloha Dokladová část 5.3.3 - Protikrozní ochrana</t>
  </si>
  <si>
    <t>VSEOB018</t>
  </si>
  <si>
    <t>Geotechnický dozor</t>
  </si>
  <si>
    <t>Náklady na geotechnický dozor v rámci stavby a báňský dozor v rámci stavby</t>
  </si>
  <si>
    <t>VSEOB019</t>
  </si>
  <si>
    <t>Přípřež pro plavidla</t>
  </si>
  <si>
    <t>Náklady na specifickou náhradní lodní dopravu jako přípřež pro plavidla, která vlivem stavby neproplují pod mostem. V rámci postupu výstavby dle ZOV lze uvažovat s počtem 1300 plavidel  vyžadujících proplavení za předpkladu splavnosti koryta řeky po celou dobu trvání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</si>
</sst>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4">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topLeftCell="A4" workbookViewId="0">
      <selection sqref="A1:A3"/>
    </sheetView>
  </sheetViews>
  <sheetFormatPr defaultColWidth="9.140625" defaultRowHeight="12.75" customHeight="1" x14ac:dyDescent="0.2"/>
  <cols>
    <col min="1" max="1" width="25.7109375" customWidth="1"/>
    <col min="2" max="2" width="66.7109375" customWidth="1"/>
    <col min="3" max="5" width="20.7109375" customWidth="1"/>
    <col min="6" max="6" width="30.7109375" customWidth="1"/>
  </cols>
  <sheetData>
    <row r="1" spans="1:6" ht="57" customHeight="1" x14ac:dyDescent="0.2">
      <c r="A1" s="9"/>
      <c r="B1" s="8" t="s">
        <v>1</v>
      </c>
      <c r="C1" s="11"/>
      <c r="D1" s="11"/>
      <c r="E1" s="11"/>
      <c r="F1" s="11"/>
    </row>
    <row r="2" spans="1:6" ht="20.100000000000001" customHeight="1" x14ac:dyDescent="0.2">
      <c r="A2" s="9"/>
      <c r="B2" s="7"/>
      <c r="C2" s="11"/>
      <c r="D2" s="11"/>
      <c r="E2" s="11"/>
      <c r="F2" s="11"/>
    </row>
    <row r="3" spans="1:6" ht="12.75" customHeight="1" x14ac:dyDescent="0.2">
      <c r="A3" s="9"/>
      <c r="B3" s="7"/>
      <c r="C3" s="11"/>
      <c r="D3" s="11"/>
      <c r="E3" s="11"/>
      <c r="F3" s="11"/>
    </row>
    <row r="4" spans="1:6" ht="39.950000000000003" customHeight="1" x14ac:dyDescent="0.2">
      <c r="A4" s="12" t="s">
        <v>2</v>
      </c>
      <c r="B4" s="6" t="s">
        <v>3</v>
      </c>
      <c r="C4" s="9"/>
      <c r="D4" s="9"/>
      <c r="E4" s="9"/>
      <c r="F4" s="10" t="s">
        <v>0</v>
      </c>
    </row>
    <row r="5" spans="1:6" ht="30" customHeight="1" x14ac:dyDescent="0.2">
      <c r="A5" s="14" t="s">
        <v>4</v>
      </c>
      <c r="B5" s="5" t="s">
        <v>5</v>
      </c>
      <c r="C5" s="9"/>
      <c r="D5" s="9"/>
      <c r="E5" s="9"/>
    </row>
    <row r="6" spans="1:6" ht="12.75" customHeight="1" x14ac:dyDescent="0.2">
      <c r="B6" s="15" t="s">
        <v>6</v>
      </c>
      <c r="C6" s="17">
        <f>0+C10+C14+C19+C24+C27+C31+C34+C36+C40+C50+C59+C62+C65+C69+C72+C74+C79+C81+C83+C85</f>
        <v>19500000</v>
      </c>
    </row>
    <row r="7" spans="1:6" ht="12.75" customHeight="1" x14ac:dyDescent="0.2">
      <c r="B7" s="15" t="s">
        <v>7</v>
      </c>
      <c r="C7" s="17">
        <f>0+E10+E14+E19+E24+E27+E31+E34+E36+E40+E50+E59+E62+E65+E69+E72+E74+E79+E81+E83+E85</f>
        <v>23595000</v>
      </c>
    </row>
    <row r="9" spans="1:6" ht="12.75" customHeight="1" x14ac:dyDescent="0.2">
      <c r="A9" s="16" t="s">
        <v>8</v>
      </c>
      <c r="B9" s="16" t="s">
        <v>9</v>
      </c>
      <c r="C9" s="16" t="s">
        <v>10</v>
      </c>
      <c r="D9" s="16" t="s">
        <v>11</v>
      </c>
      <c r="E9" s="16" t="s">
        <v>12</v>
      </c>
      <c r="F9" s="16" t="s">
        <v>13</v>
      </c>
    </row>
    <row r="10" spans="1:6" x14ac:dyDescent="0.2">
      <c r="A10" s="18" t="s">
        <v>14</v>
      </c>
      <c r="B10" s="19" t="s">
        <v>15</v>
      </c>
      <c r="C10" s="21">
        <f>0+C11+C12+C13</f>
        <v>0</v>
      </c>
      <c r="D10" s="21">
        <f t="shared" ref="D10:D41" si="0">C10*0.21</f>
        <v>0</v>
      </c>
      <c r="E10" s="21">
        <f>0+E11+E12+E13</f>
        <v>0</v>
      </c>
      <c r="F10" s="20">
        <f>0+F11+F12+F13</f>
        <v>176</v>
      </c>
    </row>
    <row r="11" spans="1:6" x14ac:dyDescent="0.2">
      <c r="A11" s="18" t="s">
        <v>16</v>
      </c>
      <c r="B11" s="19" t="s">
        <v>17</v>
      </c>
      <c r="C11" s="21">
        <f>'PS 90-01-11'!K8+'PS 90-01-11'!M8</f>
        <v>0</v>
      </c>
      <c r="D11" s="21">
        <f t="shared" si="0"/>
        <v>0</v>
      </c>
      <c r="E11" s="21">
        <f>C11+D11</f>
        <v>0</v>
      </c>
      <c r="F11" s="20">
        <f>'PS 90-01-11'!T7</f>
        <v>99</v>
      </c>
    </row>
    <row r="12" spans="1:6" ht="25.5" x14ac:dyDescent="0.2">
      <c r="A12" s="18" t="s">
        <v>420</v>
      </c>
      <c r="B12" s="19" t="s">
        <v>421</v>
      </c>
      <c r="C12" s="21">
        <f>'PS 91-01-21'!K8+'PS 91-01-21'!M8</f>
        <v>0</v>
      </c>
      <c r="D12" s="21">
        <f t="shared" si="0"/>
        <v>0</v>
      </c>
      <c r="E12" s="21">
        <f>C12+D12</f>
        <v>0</v>
      </c>
      <c r="F12" s="20">
        <f>'PS 91-01-21'!T7</f>
        <v>11</v>
      </c>
    </row>
    <row r="13" spans="1:6" x14ac:dyDescent="0.2">
      <c r="A13" s="18" t="s">
        <v>432</v>
      </c>
      <c r="B13" s="19" t="s">
        <v>433</v>
      </c>
      <c r="C13" s="21">
        <f>'PS 92-01-11'!K8+'PS 92-01-11'!M8</f>
        <v>0</v>
      </c>
      <c r="D13" s="21">
        <f t="shared" si="0"/>
        <v>0</v>
      </c>
      <c r="E13" s="21">
        <f>C13+D13</f>
        <v>0</v>
      </c>
      <c r="F13" s="20">
        <f>'PS 92-01-11'!T7</f>
        <v>66</v>
      </c>
    </row>
    <row r="14" spans="1:6" x14ac:dyDescent="0.2">
      <c r="A14" s="18" t="s">
        <v>496</v>
      </c>
      <c r="B14" s="19" t="s">
        <v>497</v>
      </c>
      <c r="C14" s="21">
        <f>0+C15+C16+C17+C18</f>
        <v>0</v>
      </c>
      <c r="D14" s="21">
        <f t="shared" si="0"/>
        <v>0</v>
      </c>
      <c r="E14" s="21">
        <f>0+E15+E16+E17+E18</f>
        <v>0</v>
      </c>
      <c r="F14" s="20">
        <f>0+F15+F16+F17+F18</f>
        <v>160</v>
      </c>
    </row>
    <row r="15" spans="1:6" x14ac:dyDescent="0.2">
      <c r="A15" s="18" t="s">
        <v>498</v>
      </c>
      <c r="B15" s="19" t="s">
        <v>499</v>
      </c>
      <c r="C15" s="21">
        <f>'PS 91-02-51'!K8+'PS 91-02-51'!M8</f>
        <v>0</v>
      </c>
      <c r="D15" s="21">
        <f t="shared" si="0"/>
        <v>0</v>
      </c>
      <c r="E15" s="21">
        <f>C15+D15</f>
        <v>0</v>
      </c>
      <c r="F15" s="20">
        <f>'PS 91-02-51'!T7</f>
        <v>62</v>
      </c>
    </row>
    <row r="16" spans="1:6" x14ac:dyDescent="0.2">
      <c r="A16" s="18" t="s">
        <v>640</v>
      </c>
      <c r="B16" s="19" t="s">
        <v>641</v>
      </c>
      <c r="C16" s="21">
        <f>'PS 91-02-53'!K8+'PS 91-02-53'!M8</f>
        <v>0</v>
      </c>
      <c r="D16" s="21">
        <f t="shared" si="0"/>
        <v>0</v>
      </c>
      <c r="E16" s="21">
        <f>C16+D16</f>
        <v>0</v>
      </c>
      <c r="F16" s="20">
        <f>'PS 91-02-53'!T7</f>
        <v>26</v>
      </c>
    </row>
    <row r="17" spans="1:6" x14ac:dyDescent="0.2">
      <c r="A17" s="18" t="s">
        <v>646</v>
      </c>
      <c r="B17" s="19" t="s">
        <v>647</v>
      </c>
      <c r="C17" s="21">
        <f>'PS 91-02-54'!K8+'PS 91-02-54'!M8</f>
        <v>0</v>
      </c>
      <c r="D17" s="21">
        <f t="shared" si="0"/>
        <v>0</v>
      </c>
      <c r="E17" s="21">
        <f>C17+D17</f>
        <v>0</v>
      </c>
      <c r="F17" s="20">
        <f>'PS 91-02-54'!T7</f>
        <v>20</v>
      </c>
    </row>
    <row r="18" spans="1:6" x14ac:dyDescent="0.2">
      <c r="A18" s="18" t="s">
        <v>672</v>
      </c>
      <c r="B18" s="19" t="s">
        <v>673</v>
      </c>
      <c r="C18" s="21">
        <f>'PS 91-02-91'!K8+'PS 91-02-91'!M8</f>
        <v>0</v>
      </c>
      <c r="D18" s="21">
        <f t="shared" si="0"/>
        <v>0</v>
      </c>
      <c r="E18" s="21">
        <f>C18+D18</f>
        <v>0</v>
      </c>
      <c r="F18" s="20">
        <f>'PS 91-02-91'!T7</f>
        <v>52</v>
      </c>
    </row>
    <row r="19" spans="1:6" x14ac:dyDescent="0.2">
      <c r="A19" s="18" t="s">
        <v>795</v>
      </c>
      <c r="B19" s="19" t="s">
        <v>796</v>
      </c>
      <c r="C19" s="21">
        <f>0+C20+C21+C22+C23</f>
        <v>0</v>
      </c>
      <c r="D19" s="21">
        <f t="shared" si="0"/>
        <v>0</v>
      </c>
      <c r="E19" s="21">
        <f>0+E20+E21+E22+E23</f>
        <v>0</v>
      </c>
      <c r="F19" s="20">
        <f>0+F20+F21+F22+F23</f>
        <v>339</v>
      </c>
    </row>
    <row r="20" spans="1:6" x14ac:dyDescent="0.2">
      <c r="A20" s="18" t="s">
        <v>797</v>
      </c>
      <c r="B20" s="19" t="s">
        <v>798</v>
      </c>
      <c r="C20" s="21">
        <f>'PS 91-03-61'!K8+'PS 91-03-61'!M8</f>
        <v>0</v>
      </c>
      <c r="D20" s="21">
        <f t="shared" si="0"/>
        <v>0</v>
      </c>
      <c r="E20" s="21">
        <f>C20+D20</f>
        <v>0</v>
      </c>
      <c r="F20" s="20">
        <f>'PS 91-03-61'!T7</f>
        <v>85</v>
      </c>
    </row>
    <row r="21" spans="1:6" x14ac:dyDescent="0.2">
      <c r="A21" s="18" t="s">
        <v>1010</v>
      </c>
      <c r="B21" s="19" t="s">
        <v>1011</v>
      </c>
      <c r="C21" s="21">
        <f>'PS 91-03-62'!K8+'PS 91-03-62'!M8</f>
        <v>0</v>
      </c>
      <c r="D21" s="21">
        <f t="shared" si="0"/>
        <v>0</v>
      </c>
      <c r="E21" s="21">
        <f>C21+D21</f>
        <v>0</v>
      </c>
      <c r="F21" s="20">
        <f>'PS 91-03-62'!T7</f>
        <v>59</v>
      </c>
    </row>
    <row r="22" spans="1:6" x14ac:dyDescent="0.2">
      <c r="A22" s="18" t="s">
        <v>1096</v>
      </c>
      <c r="B22" s="19" t="s">
        <v>1097</v>
      </c>
      <c r="C22" s="21">
        <f>'PS 92-03-11'!K8+'PS 92-03-11'!M8</f>
        <v>0</v>
      </c>
      <c r="D22" s="21">
        <f t="shared" si="0"/>
        <v>0</v>
      </c>
      <c r="E22" s="21">
        <f>C22+D22</f>
        <v>0</v>
      </c>
      <c r="F22" s="20">
        <f>'PS 92-03-11'!T7</f>
        <v>177</v>
      </c>
    </row>
    <row r="23" spans="1:6" x14ac:dyDescent="0.2">
      <c r="A23" s="18" t="s">
        <v>1281</v>
      </c>
      <c r="B23" s="19" t="s">
        <v>1282</v>
      </c>
      <c r="C23" s="21">
        <f>'PS 92-03-12'!K8+'PS 92-03-12'!M8</f>
        <v>0</v>
      </c>
      <c r="D23" s="21">
        <f t="shared" si="0"/>
        <v>0</v>
      </c>
      <c r="E23" s="21">
        <f>C23+D23</f>
        <v>0</v>
      </c>
      <c r="F23" s="20">
        <f>'PS 92-03-12'!T7</f>
        <v>18</v>
      </c>
    </row>
    <row r="24" spans="1:6" x14ac:dyDescent="0.2">
      <c r="A24" s="18" t="s">
        <v>1317</v>
      </c>
      <c r="B24" s="19" t="s">
        <v>1318</v>
      </c>
      <c r="C24" s="21">
        <f>0+C25+C26</f>
        <v>0</v>
      </c>
      <c r="D24" s="21">
        <f t="shared" si="0"/>
        <v>0</v>
      </c>
      <c r="E24" s="21">
        <f>0+E25+E26</f>
        <v>0</v>
      </c>
      <c r="F24" s="20">
        <f>0+F25+F26</f>
        <v>78</v>
      </c>
    </row>
    <row r="25" spans="1:6" x14ac:dyDescent="0.2">
      <c r="A25" s="18" t="s">
        <v>1319</v>
      </c>
      <c r="B25" s="19" t="s">
        <v>1320</v>
      </c>
      <c r="C25" s="21">
        <f>'SO 91-10-01'!K8+'SO 91-10-01'!M8</f>
        <v>0</v>
      </c>
      <c r="D25" s="21">
        <f t="shared" si="0"/>
        <v>0</v>
      </c>
      <c r="E25" s="21">
        <f>C25+D25</f>
        <v>0</v>
      </c>
      <c r="F25" s="20">
        <f>'SO 91-10-01'!T7</f>
        <v>53</v>
      </c>
    </row>
    <row r="26" spans="1:6" x14ac:dyDescent="0.2">
      <c r="A26" s="18" t="s">
        <v>1505</v>
      </c>
      <c r="B26" s="19" t="s">
        <v>1506</v>
      </c>
      <c r="C26" s="21">
        <f>'SO 91-14-01'!K8+'SO 91-14-01'!M8</f>
        <v>0</v>
      </c>
      <c r="D26" s="21">
        <f t="shared" si="0"/>
        <v>0</v>
      </c>
      <c r="E26" s="21">
        <f>C26+D26</f>
        <v>0</v>
      </c>
      <c r="F26" s="20">
        <f>'SO 91-14-01'!T7</f>
        <v>25</v>
      </c>
    </row>
    <row r="27" spans="1:6" x14ac:dyDescent="0.2">
      <c r="A27" s="18" t="s">
        <v>1583</v>
      </c>
      <c r="B27" s="19" t="s">
        <v>1584</v>
      </c>
      <c r="C27" s="21">
        <f>0+C28+C29+C30</f>
        <v>0</v>
      </c>
      <c r="D27" s="21">
        <f t="shared" si="0"/>
        <v>0</v>
      </c>
      <c r="E27" s="21">
        <f>0+E28+E29+E30</f>
        <v>0</v>
      </c>
      <c r="F27" s="20">
        <f>0+F28+F29+F30</f>
        <v>155</v>
      </c>
    </row>
    <row r="28" spans="1:6" x14ac:dyDescent="0.2">
      <c r="A28" s="18" t="s">
        <v>1585</v>
      </c>
      <c r="B28" s="19" t="s">
        <v>1586</v>
      </c>
      <c r="C28" s="21">
        <f>'SO 91-11-01'!K8+'SO 91-11-01'!M8</f>
        <v>0</v>
      </c>
      <c r="D28" s="21">
        <f t="shared" si="0"/>
        <v>0</v>
      </c>
      <c r="E28" s="21">
        <f>C28+D28</f>
        <v>0</v>
      </c>
      <c r="F28" s="20">
        <f>'SO 91-11-01'!T7</f>
        <v>43</v>
      </c>
    </row>
    <row r="29" spans="1:6" ht="25.5" x14ac:dyDescent="0.2">
      <c r="A29" s="18" t="s">
        <v>1724</v>
      </c>
      <c r="B29" s="19" t="s">
        <v>1725</v>
      </c>
      <c r="C29" s="21">
        <f>'SO 91-11-02'!K8+'SO 91-11-02'!M8</f>
        <v>0</v>
      </c>
      <c r="D29" s="21">
        <f t="shared" si="0"/>
        <v>0</v>
      </c>
      <c r="E29" s="21">
        <f>C29+D29</f>
        <v>0</v>
      </c>
      <c r="F29" s="20">
        <f>'SO 91-11-02'!T7</f>
        <v>44</v>
      </c>
    </row>
    <row r="30" spans="1:6" ht="25.5" x14ac:dyDescent="0.2">
      <c r="A30" s="18" t="s">
        <v>1900</v>
      </c>
      <c r="B30" s="19" t="s">
        <v>1901</v>
      </c>
      <c r="C30" s="21">
        <f>'SO 91-11-03'!K8+'SO 91-11-03'!M8</f>
        <v>0</v>
      </c>
      <c r="D30" s="21">
        <f t="shared" si="0"/>
        <v>0</v>
      </c>
      <c r="E30" s="21">
        <f>C30+D30</f>
        <v>0</v>
      </c>
      <c r="F30" s="20">
        <f>'SO 91-11-03'!T7</f>
        <v>68</v>
      </c>
    </row>
    <row r="31" spans="1:6" x14ac:dyDescent="0.2">
      <c r="A31" s="18" t="s">
        <v>2095</v>
      </c>
      <c r="B31" s="19" t="s">
        <v>2096</v>
      </c>
      <c r="C31" s="21">
        <f>0+C32+C33</f>
        <v>0</v>
      </c>
      <c r="D31" s="21">
        <f t="shared" si="0"/>
        <v>0</v>
      </c>
      <c r="E31" s="21">
        <f>0+E32+E33</f>
        <v>0</v>
      </c>
      <c r="F31" s="20">
        <f>0+F32+F33</f>
        <v>34</v>
      </c>
    </row>
    <row r="32" spans="1:6" x14ac:dyDescent="0.2">
      <c r="A32" s="18" t="s">
        <v>2097</v>
      </c>
      <c r="B32" s="19" t="s">
        <v>2098</v>
      </c>
      <c r="C32" s="21">
        <f>'SO 91-27-01'!K8+'SO 91-27-01'!M8</f>
        <v>0</v>
      </c>
      <c r="D32" s="21">
        <f t="shared" si="0"/>
        <v>0</v>
      </c>
      <c r="E32" s="21">
        <f>C32+D32</f>
        <v>0</v>
      </c>
      <c r="F32" s="20">
        <f>'SO 91-27-01'!T7</f>
        <v>18</v>
      </c>
    </row>
    <row r="33" spans="1:6" x14ac:dyDescent="0.2">
      <c r="A33" s="18" t="s">
        <v>2176</v>
      </c>
      <c r="B33" s="19" t="s">
        <v>2177</v>
      </c>
      <c r="C33" s="21">
        <f>'SO 91-27-02'!K8+'SO 91-27-02'!M8</f>
        <v>0</v>
      </c>
      <c r="D33" s="21">
        <f t="shared" si="0"/>
        <v>0</v>
      </c>
      <c r="E33" s="21">
        <f>C33+D33</f>
        <v>0</v>
      </c>
      <c r="F33" s="20">
        <f>'SO 91-27-02'!T7</f>
        <v>16</v>
      </c>
    </row>
    <row r="34" spans="1:6" x14ac:dyDescent="0.2">
      <c r="A34" s="18" t="s">
        <v>2191</v>
      </c>
      <c r="B34" s="19" t="s">
        <v>2192</v>
      </c>
      <c r="C34" s="21">
        <f>0+C35</f>
        <v>0</v>
      </c>
      <c r="D34" s="21">
        <f t="shared" si="0"/>
        <v>0</v>
      </c>
      <c r="E34" s="21">
        <f>0+E35</f>
        <v>0</v>
      </c>
      <c r="F34" s="20">
        <f>0+F35</f>
        <v>31</v>
      </c>
    </row>
    <row r="35" spans="1:6" x14ac:dyDescent="0.2">
      <c r="A35" s="18" t="s">
        <v>2193</v>
      </c>
      <c r="B35" s="19" t="s">
        <v>2194</v>
      </c>
      <c r="C35" s="21">
        <f>'SO 91-13-01'!K8+'SO 91-13-01'!M8</f>
        <v>0</v>
      </c>
      <c r="D35" s="21">
        <f t="shared" si="0"/>
        <v>0</v>
      </c>
      <c r="E35" s="21">
        <f>C35+D35</f>
        <v>0</v>
      </c>
      <c r="F35" s="20">
        <f>'SO 91-13-01'!T7</f>
        <v>31</v>
      </c>
    </row>
    <row r="36" spans="1:6" x14ac:dyDescent="0.2">
      <c r="A36" s="18" t="s">
        <v>2299</v>
      </c>
      <c r="B36" s="19" t="s">
        <v>2300</v>
      </c>
      <c r="C36" s="21">
        <f>0+C37+C38+C39</f>
        <v>0</v>
      </c>
      <c r="D36" s="21">
        <f t="shared" si="0"/>
        <v>0</v>
      </c>
      <c r="E36" s="21">
        <f>0+E37+E38+E39</f>
        <v>0</v>
      </c>
      <c r="F36" s="20">
        <f>0+F37+F38+F39</f>
        <v>140</v>
      </c>
    </row>
    <row r="37" spans="1:6" x14ac:dyDescent="0.2">
      <c r="A37" s="18" t="s">
        <v>2301</v>
      </c>
      <c r="B37" s="19" t="s">
        <v>2302</v>
      </c>
      <c r="C37" s="21">
        <f>'SO 91-20-01'!K8+'SO 91-20-01'!M8</f>
        <v>0</v>
      </c>
      <c r="D37" s="21">
        <f t="shared" si="0"/>
        <v>0</v>
      </c>
      <c r="E37" s="21">
        <f>C37+D37</f>
        <v>0</v>
      </c>
      <c r="F37" s="20">
        <f>'SO 91-20-01'!T7</f>
        <v>115</v>
      </c>
    </row>
    <row r="38" spans="1:6" x14ac:dyDescent="0.2">
      <c r="A38" s="18" t="s">
        <v>2695</v>
      </c>
      <c r="B38" s="19" t="s">
        <v>2696</v>
      </c>
      <c r="C38" s="21">
        <f>'SO 91-20-01.1'!K8+'SO 91-20-01.1'!M8</f>
        <v>0</v>
      </c>
      <c r="D38" s="21">
        <f t="shared" si="0"/>
        <v>0</v>
      </c>
      <c r="E38" s="21">
        <f>C38+D38</f>
        <v>0</v>
      </c>
      <c r="F38" s="20">
        <f>'SO 91-20-01.1'!T7</f>
        <v>8</v>
      </c>
    </row>
    <row r="39" spans="1:6" x14ac:dyDescent="0.2">
      <c r="A39" s="18" t="s">
        <v>2725</v>
      </c>
      <c r="B39" s="19" t="s">
        <v>2726</v>
      </c>
      <c r="C39" s="21">
        <f>'SO 92-20-01'!K8+'SO 92-20-01'!M8</f>
        <v>0</v>
      </c>
      <c r="D39" s="21">
        <f t="shared" si="0"/>
        <v>0</v>
      </c>
      <c r="E39" s="21">
        <f>C39+D39</f>
        <v>0</v>
      </c>
      <c r="F39" s="20">
        <f>'SO 92-20-01'!T7</f>
        <v>17</v>
      </c>
    </row>
    <row r="40" spans="1:6" x14ac:dyDescent="0.2">
      <c r="A40" s="18" t="s">
        <v>2752</v>
      </c>
      <c r="B40" s="19" t="s">
        <v>2753</v>
      </c>
      <c r="C40" s="21">
        <f>0+C41+C42+C43+C44+C45+C46+C47+C48+C49</f>
        <v>0</v>
      </c>
      <c r="D40" s="21">
        <f t="shared" si="0"/>
        <v>0</v>
      </c>
      <c r="E40" s="21">
        <f>0+E41+E42+E43+E44+E45+E46+E47+E48+E49</f>
        <v>0</v>
      </c>
      <c r="F40" s="20">
        <f>0+F41+F42+F43+F44+F45+F46+F47+F48+F49</f>
        <v>116</v>
      </c>
    </row>
    <row r="41" spans="1:6" x14ac:dyDescent="0.2">
      <c r="A41" s="18" t="s">
        <v>2754</v>
      </c>
      <c r="B41" s="19" t="s">
        <v>2755</v>
      </c>
      <c r="C41" s="21">
        <f>'SO 91-54-03'!K8+'SO 91-54-03'!M8</f>
        <v>0</v>
      </c>
      <c r="D41" s="21">
        <f t="shared" si="0"/>
        <v>0</v>
      </c>
      <c r="E41" s="21">
        <f t="shared" ref="E41:E49" si="1">C41+D41</f>
        <v>0</v>
      </c>
      <c r="F41" s="20">
        <f>'SO 91-54-03'!T7</f>
        <v>15</v>
      </c>
    </row>
    <row r="42" spans="1:6" x14ac:dyDescent="0.2">
      <c r="A42" s="18" t="s">
        <v>2793</v>
      </c>
      <c r="B42" s="19" t="s">
        <v>2794</v>
      </c>
      <c r="C42" s="21">
        <f>'SO 91-55-03'!K8+'SO 91-55-03'!M8</f>
        <v>0</v>
      </c>
      <c r="D42" s="21">
        <f t="shared" ref="D42:D73" si="2">C42*0.21</f>
        <v>0</v>
      </c>
      <c r="E42" s="21">
        <f t="shared" si="1"/>
        <v>0</v>
      </c>
      <c r="F42" s="20">
        <f>'SO 91-55-03'!T7</f>
        <v>16</v>
      </c>
    </row>
    <row r="43" spans="1:6" x14ac:dyDescent="0.2">
      <c r="A43" s="18" t="s">
        <v>2837</v>
      </c>
      <c r="B43" s="19" t="s">
        <v>2838</v>
      </c>
      <c r="C43" s="21">
        <f>'SO 91-55-05'!K8+'SO 91-55-05'!M8</f>
        <v>0</v>
      </c>
      <c r="D43" s="21">
        <f t="shared" si="2"/>
        <v>0</v>
      </c>
      <c r="E43" s="21">
        <f t="shared" si="1"/>
        <v>0</v>
      </c>
      <c r="F43" s="20">
        <f>'SO 91-55-05'!T7</f>
        <v>17</v>
      </c>
    </row>
    <row r="44" spans="1:6" x14ac:dyDescent="0.2">
      <c r="A44" s="18" t="s">
        <v>2880</v>
      </c>
      <c r="B44" s="19" t="s">
        <v>2881</v>
      </c>
      <c r="C44" s="21">
        <f>'SO 91-55-06'!K8+'SO 91-55-06'!M8</f>
        <v>0</v>
      </c>
      <c r="D44" s="21">
        <f t="shared" si="2"/>
        <v>0</v>
      </c>
      <c r="E44" s="21">
        <f t="shared" si="1"/>
        <v>0</v>
      </c>
      <c r="F44" s="20">
        <f>'SO 91-55-06'!T7</f>
        <v>11</v>
      </c>
    </row>
    <row r="45" spans="1:6" x14ac:dyDescent="0.2">
      <c r="A45" s="18" t="s">
        <v>2883</v>
      </c>
      <c r="B45" s="19" t="s">
        <v>2884</v>
      </c>
      <c r="C45" s="21">
        <f>'SO 91-80-01'!K8+'SO 91-80-01'!M8</f>
        <v>0</v>
      </c>
      <c r="D45" s="21">
        <f t="shared" si="2"/>
        <v>0</v>
      </c>
      <c r="E45" s="21">
        <f t="shared" si="1"/>
        <v>0</v>
      </c>
      <c r="F45" s="20">
        <f>'SO 91-80-01'!T7</f>
        <v>11</v>
      </c>
    </row>
    <row r="46" spans="1:6" x14ac:dyDescent="0.2">
      <c r="A46" s="18" t="s">
        <v>2917</v>
      </c>
      <c r="B46" s="19" t="s">
        <v>2918</v>
      </c>
      <c r="C46" s="21">
        <f>'SO 91-82-01'!K8+'SO 91-82-01'!M8</f>
        <v>0</v>
      </c>
      <c r="D46" s="21">
        <f t="shared" si="2"/>
        <v>0</v>
      </c>
      <c r="E46" s="21">
        <f t="shared" si="1"/>
        <v>0</v>
      </c>
      <c r="F46" s="20">
        <f>'SO 91-82-01'!T7</f>
        <v>13</v>
      </c>
    </row>
    <row r="47" spans="1:6" x14ac:dyDescent="0.2">
      <c r="A47" s="18" t="s">
        <v>2939</v>
      </c>
      <c r="B47" s="19" t="s">
        <v>2940</v>
      </c>
      <c r="C47" s="21">
        <f>'SO 91-83-01'!K8+'SO 91-83-01'!M8</f>
        <v>0</v>
      </c>
      <c r="D47" s="21">
        <f t="shared" si="2"/>
        <v>0</v>
      </c>
      <c r="E47" s="21">
        <f t="shared" si="1"/>
        <v>0</v>
      </c>
      <c r="F47" s="20">
        <f>'SO 91-83-01'!T7</f>
        <v>18</v>
      </c>
    </row>
    <row r="48" spans="1:6" x14ac:dyDescent="0.2">
      <c r="A48" s="18" t="s">
        <v>2997</v>
      </c>
      <c r="B48" s="19" t="s">
        <v>2998</v>
      </c>
      <c r="C48" s="21">
        <f>'SO 91-84-02'!K8+'SO 91-84-02'!M8</f>
        <v>0</v>
      </c>
      <c r="D48" s="21">
        <f t="shared" si="2"/>
        <v>0</v>
      </c>
      <c r="E48" s="21">
        <f t="shared" si="1"/>
        <v>0</v>
      </c>
      <c r="F48" s="20">
        <f>'SO 91-84-02'!T7</f>
        <v>1</v>
      </c>
    </row>
    <row r="49" spans="1:6" x14ac:dyDescent="0.2">
      <c r="A49" s="18" t="s">
        <v>3003</v>
      </c>
      <c r="B49" s="19" t="s">
        <v>3004</v>
      </c>
      <c r="C49" s="21">
        <f>'SO 91-84-03'!K8+'SO 91-84-03'!M8</f>
        <v>0</v>
      </c>
      <c r="D49" s="21">
        <f t="shared" si="2"/>
        <v>0</v>
      </c>
      <c r="E49" s="21">
        <f t="shared" si="1"/>
        <v>0</v>
      </c>
      <c r="F49" s="20">
        <f>'SO 91-84-03'!T7</f>
        <v>14</v>
      </c>
    </row>
    <row r="50" spans="1:6" x14ac:dyDescent="0.2">
      <c r="A50" s="18" t="s">
        <v>3036</v>
      </c>
      <c r="B50" s="19" t="s">
        <v>3037</v>
      </c>
      <c r="C50" s="21">
        <f>0+C51+C52+C53+C54+C55+C56+C57+C58</f>
        <v>0</v>
      </c>
      <c r="D50" s="21">
        <f t="shared" si="2"/>
        <v>0</v>
      </c>
      <c r="E50" s="21">
        <f>0+E51+E52+E53+E54+E55+E56+E57+E58</f>
        <v>0</v>
      </c>
      <c r="F50" s="20">
        <f>0+F51+F52+F53+F54+F55+F56+F57+F58</f>
        <v>131</v>
      </c>
    </row>
    <row r="51" spans="1:6" x14ac:dyDescent="0.2">
      <c r="A51" s="18" t="s">
        <v>3038</v>
      </c>
      <c r="B51" s="19" t="s">
        <v>3039</v>
      </c>
      <c r="C51" s="21">
        <f>'SO 91-50-01'!K8+'SO 91-50-01'!M8</f>
        <v>0</v>
      </c>
      <c r="D51" s="21">
        <f t="shared" si="2"/>
        <v>0</v>
      </c>
      <c r="E51" s="21">
        <f t="shared" ref="E51:E58" si="3">C51+D51</f>
        <v>0</v>
      </c>
      <c r="F51" s="20">
        <f>'SO 91-50-01'!T7</f>
        <v>15</v>
      </c>
    </row>
    <row r="52" spans="1:6" x14ac:dyDescent="0.2">
      <c r="A52" s="18" t="s">
        <v>3068</v>
      </c>
      <c r="B52" s="19" t="s">
        <v>3069</v>
      </c>
      <c r="C52" s="21">
        <f>'SO 91-50-02'!K8+'SO 91-50-02'!M8</f>
        <v>0</v>
      </c>
      <c r="D52" s="21">
        <f t="shared" si="2"/>
        <v>0</v>
      </c>
      <c r="E52" s="21">
        <f t="shared" si="3"/>
        <v>0</v>
      </c>
      <c r="F52" s="20">
        <f>'SO 91-50-02'!T7</f>
        <v>13</v>
      </c>
    </row>
    <row r="53" spans="1:6" x14ac:dyDescent="0.2">
      <c r="A53" s="18" t="s">
        <v>3076</v>
      </c>
      <c r="B53" s="19" t="s">
        <v>3077</v>
      </c>
      <c r="C53" s="21">
        <f>'SO 91-50-03'!K8+'SO 91-50-03'!M8</f>
        <v>0</v>
      </c>
      <c r="D53" s="21">
        <f t="shared" si="2"/>
        <v>0</v>
      </c>
      <c r="E53" s="21">
        <f t="shared" si="3"/>
        <v>0</v>
      </c>
      <c r="F53" s="20">
        <f>'SO 91-50-03'!T7</f>
        <v>7</v>
      </c>
    </row>
    <row r="54" spans="1:6" x14ac:dyDescent="0.2">
      <c r="A54" s="18" t="s">
        <v>3082</v>
      </c>
      <c r="B54" s="19" t="s">
        <v>3083</v>
      </c>
      <c r="C54" s="21">
        <f>'SO 91-51-01'!K8+'SO 91-51-01'!M8</f>
        <v>0</v>
      </c>
      <c r="D54" s="21">
        <f t="shared" si="2"/>
        <v>0</v>
      </c>
      <c r="E54" s="21">
        <f t="shared" si="3"/>
        <v>0</v>
      </c>
      <c r="F54" s="20">
        <f>'SO 91-51-01'!T7</f>
        <v>12</v>
      </c>
    </row>
    <row r="55" spans="1:6" x14ac:dyDescent="0.2">
      <c r="A55" s="18" t="s">
        <v>3103</v>
      </c>
      <c r="B55" s="19" t="s">
        <v>3104</v>
      </c>
      <c r="C55" s="21">
        <f>'SO 91-51-02.1'!K8+'SO 91-51-02.1'!M8</f>
        <v>0</v>
      </c>
      <c r="D55" s="21">
        <f t="shared" si="2"/>
        <v>0</v>
      </c>
      <c r="E55" s="21">
        <f t="shared" si="3"/>
        <v>0</v>
      </c>
      <c r="F55" s="20">
        <f>'SO 91-51-02.1'!T7</f>
        <v>17</v>
      </c>
    </row>
    <row r="56" spans="1:6" x14ac:dyDescent="0.2">
      <c r="A56" s="18" t="s">
        <v>3124</v>
      </c>
      <c r="B56" s="19" t="s">
        <v>3104</v>
      </c>
      <c r="C56" s="21">
        <f>'SO 91-51-02.2'!K8+'SO 91-51-02.2'!M8</f>
        <v>0</v>
      </c>
      <c r="D56" s="21">
        <f t="shared" si="2"/>
        <v>0</v>
      </c>
      <c r="E56" s="21">
        <f t="shared" si="3"/>
        <v>0</v>
      </c>
      <c r="F56" s="20">
        <f>'SO 91-51-02.2'!T7</f>
        <v>15</v>
      </c>
    </row>
    <row r="57" spans="1:6" x14ac:dyDescent="0.2">
      <c r="A57" s="18" t="s">
        <v>3129</v>
      </c>
      <c r="B57" s="19" t="s">
        <v>3130</v>
      </c>
      <c r="C57" s="21">
        <f>'SO 91-51-04'!K8+'SO 91-51-04'!M8</f>
        <v>0</v>
      </c>
      <c r="D57" s="21">
        <f t="shared" si="2"/>
        <v>0</v>
      </c>
      <c r="E57" s="21">
        <f t="shared" si="3"/>
        <v>0</v>
      </c>
      <c r="F57" s="20">
        <f>'SO 91-51-04'!T7</f>
        <v>30</v>
      </c>
    </row>
    <row r="58" spans="1:6" x14ac:dyDescent="0.2">
      <c r="A58" s="18" t="s">
        <v>3238</v>
      </c>
      <c r="B58" s="19" t="s">
        <v>3239</v>
      </c>
      <c r="C58" s="21">
        <f>'SO 91-52-01'!K8+'SO 91-52-01'!M8</f>
        <v>0</v>
      </c>
      <c r="D58" s="21">
        <f t="shared" si="2"/>
        <v>0</v>
      </c>
      <c r="E58" s="21">
        <f t="shared" si="3"/>
        <v>0</v>
      </c>
      <c r="F58" s="20">
        <f>'SO 91-52-01'!T7</f>
        <v>22</v>
      </c>
    </row>
    <row r="59" spans="1:6" x14ac:dyDescent="0.2">
      <c r="A59" s="18" t="s">
        <v>3278</v>
      </c>
      <c r="B59" s="19" t="s">
        <v>3279</v>
      </c>
      <c r="C59" s="21">
        <f>0+C60+C61</f>
        <v>0</v>
      </c>
      <c r="D59" s="21">
        <f t="shared" si="2"/>
        <v>0</v>
      </c>
      <c r="E59" s="21">
        <f>0+E60+E61</f>
        <v>0</v>
      </c>
      <c r="F59" s="20">
        <f>0+F60+F61</f>
        <v>184</v>
      </c>
    </row>
    <row r="60" spans="1:6" x14ac:dyDescent="0.2">
      <c r="A60" s="18" t="s">
        <v>3280</v>
      </c>
      <c r="B60" s="19" t="s">
        <v>3281</v>
      </c>
      <c r="C60" s="21">
        <f>'SO 91-25-01'!K8+'SO 91-25-01'!M8</f>
        <v>0</v>
      </c>
      <c r="D60" s="21">
        <f t="shared" si="2"/>
        <v>0</v>
      </c>
      <c r="E60" s="21">
        <f>C60+D60</f>
        <v>0</v>
      </c>
      <c r="F60" s="20">
        <f>'SO 91-25-01'!T7</f>
        <v>146</v>
      </c>
    </row>
    <row r="61" spans="1:6" x14ac:dyDescent="0.2">
      <c r="A61" s="18" t="s">
        <v>3791</v>
      </c>
      <c r="B61" s="19" t="s">
        <v>3792</v>
      </c>
      <c r="C61" s="21">
        <f>'SO 91-25-02'!K8+'SO 91-25-02'!M8</f>
        <v>0</v>
      </c>
      <c r="D61" s="21">
        <f t="shared" si="2"/>
        <v>0</v>
      </c>
      <c r="E61" s="21">
        <f>C61+D61</f>
        <v>0</v>
      </c>
      <c r="F61" s="20">
        <f>'SO 91-25-02'!T7</f>
        <v>38</v>
      </c>
    </row>
    <row r="62" spans="1:6" x14ac:dyDescent="0.2">
      <c r="A62" s="18" t="s">
        <v>3886</v>
      </c>
      <c r="B62" s="19" t="s">
        <v>3887</v>
      </c>
      <c r="C62" s="21">
        <f>0+C63+C64</f>
        <v>0</v>
      </c>
      <c r="D62" s="21">
        <f t="shared" si="2"/>
        <v>0</v>
      </c>
      <c r="E62" s="21">
        <f>0+E63+E64</f>
        <v>0</v>
      </c>
      <c r="F62" s="20">
        <f>0+F63+F64</f>
        <v>104</v>
      </c>
    </row>
    <row r="63" spans="1:6" ht="25.5" x14ac:dyDescent="0.2">
      <c r="A63" s="18" t="s">
        <v>3888</v>
      </c>
      <c r="B63" s="19" t="s">
        <v>3889</v>
      </c>
      <c r="C63" s="21">
        <f>'SO 91-30-01'!K8+'SO 91-30-01'!M8</f>
        <v>0</v>
      </c>
      <c r="D63" s="21">
        <f t="shared" si="2"/>
        <v>0</v>
      </c>
      <c r="E63" s="21">
        <f>C63+D63</f>
        <v>0</v>
      </c>
      <c r="F63" s="20">
        <f>'SO 91-30-01'!T7</f>
        <v>60</v>
      </c>
    </row>
    <row r="64" spans="1:6" ht="25.5" x14ac:dyDescent="0.2">
      <c r="A64" s="18" t="s">
        <v>4052</v>
      </c>
      <c r="B64" s="19" t="s">
        <v>4053</v>
      </c>
      <c r="C64" s="21">
        <f>'SO 91-84-01'!K8+'SO 91-84-01'!M8</f>
        <v>0</v>
      </c>
      <c r="D64" s="21">
        <f t="shared" si="2"/>
        <v>0</v>
      </c>
      <c r="E64" s="21">
        <f>C64+D64</f>
        <v>0</v>
      </c>
      <c r="F64" s="20">
        <f>'SO 91-84-01'!T7</f>
        <v>44</v>
      </c>
    </row>
    <row r="65" spans="1:6" x14ac:dyDescent="0.2">
      <c r="A65" s="18" t="s">
        <v>4123</v>
      </c>
      <c r="B65" s="19" t="s">
        <v>4124</v>
      </c>
      <c r="C65" s="21">
        <f>0+C66+C67+C68</f>
        <v>0</v>
      </c>
      <c r="D65" s="21">
        <f t="shared" si="2"/>
        <v>0</v>
      </c>
      <c r="E65" s="21">
        <f>0+E66+E67+E68</f>
        <v>0</v>
      </c>
      <c r="F65" s="20">
        <f>0+F66+F67+F68</f>
        <v>136</v>
      </c>
    </row>
    <row r="66" spans="1:6" x14ac:dyDescent="0.2">
      <c r="A66" s="18" t="s">
        <v>4125</v>
      </c>
      <c r="B66" s="19" t="s">
        <v>4126</v>
      </c>
      <c r="C66" s="21">
        <f>'SO 91-61-01'!K8+'SO 91-61-01'!M8</f>
        <v>0</v>
      </c>
      <c r="D66" s="21">
        <f t="shared" si="2"/>
        <v>0</v>
      </c>
      <c r="E66" s="21">
        <f>C66+D66</f>
        <v>0</v>
      </c>
      <c r="F66" s="20">
        <f>'SO 91-61-01'!T7</f>
        <v>5</v>
      </c>
    </row>
    <row r="67" spans="1:6" x14ac:dyDescent="0.2">
      <c r="A67" s="18" t="s">
        <v>4141</v>
      </c>
      <c r="B67" s="19" t="s">
        <v>4142</v>
      </c>
      <c r="C67" s="21">
        <f>'SO 91-66-01'!K8+'SO 91-66-01'!M8</f>
        <v>0</v>
      </c>
      <c r="D67" s="21">
        <f t="shared" si="2"/>
        <v>0</v>
      </c>
      <c r="E67" s="21">
        <f>C67+D67</f>
        <v>0</v>
      </c>
      <c r="F67" s="20">
        <f>'SO 91-66-01'!T7</f>
        <v>37</v>
      </c>
    </row>
    <row r="68" spans="1:6" x14ac:dyDescent="0.2">
      <c r="A68" s="18" t="s">
        <v>4215</v>
      </c>
      <c r="B68" s="19" t="s">
        <v>4216</v>
      </c>
      <c r="C68" s="21">
        <f>'SO 92-61-01'!K8+'SO 92-61-01'!M8</f>
        <v>0</v>
      </c>
      <c r="D68" s="21">
        <f t="shared" si="2"/>
        <v>0</v>
      </c>
      <c r="E68" s="21">
        <f>C68+D68</f>
        <v>0</v>
      </c>
      <c r="F68" s="20">
        <f>'SO 92-61-01'!T7</f>
        <v>94</v>
      </c>
    </row>
    <row r="69" spans="1:6" x14ac:dyDescent="0.2">
      <c r="A69" s="18" t="s">
        <v>4494</v>
      </c>
      <c r="B69" s="19" t="s">
        <v>4495</v>
      </c>
      <c r="C69" s="21">
        <f>0+C70+C71</f>
        <v>0</v>
      </c>
      <c r="D69" s="21">
        <f t="shared" si="2"/>
        <v>0</v>
      </c>
      <c r="E69" s="21">
        <f>0+E70+E71</f>
        <v>0</v>
      </c>
      <c r="F69" s="20">
        <f>0+F70+F71</f>
        <v>190</v>
      </c>
    </row>
    <row r="70" spans="1:6" x14ac:dyDescent="0.2">
      <c r="A70" s="18" t="s">
        <v>4496</v>
      </c>
      <c r="B70" s="19" t="s">
        <v>4497</v>
      </c>
      <c r="C70" s="21">
        <f>'SO 91-71-01'!K8+'SO 91-71-01'!M8</f>
        <v>0</v>
      </c>
      <c r="D70" s="21">
        <f t="shared" si="2"/>
        <v>0</v>
      </c>
      <c r="E70" s="21">
        <f>C70+D70</f>
        <v>0</v>
      </c>
      <c r="F70" s="20">
        <f>'SO 91-71-01'!T7</f>
        <v>124</v>
      </c>
    </row>
    <row r="71" spans="1:6" x14ac:dyDescent="0.2">
      <c r="A71" s="18" t="s">
        <v>4813</v>
      </c>
      <c r="B71" s="19" t="s">
        <v>4814</v>
      </c>
      <c r="C71" s="21">
        <f>'SO 91-71-02'!K8+'SO 91-71-02'!M8</f>
        <v>0</v>
      </c>
      <c r="D71" s="21">
        <f t="shared" si="2"/>
        <v>0</v>
      </c>
      <c r="E71" s="21">
        <f>C71+D71</f>
        <v>0</v>
      </c>
      <c r="F71" s="20">
        <f>'SO 91-71-02'!T7</f>
        <v>66</v>
      </c>
    </row>
    <row r="72" spans="1:6" x14ac:dyDescent="0.2">
      <c r="A72" s="18" t="s">
        <v>4880</v>
      </c>
      <c r="B72" s="19" t="s">
        <v>4881</v>
      </c>
      <c r="C72" s="21">
        <f>0+C73</f>
        <v>0</v>
      </c>
      <c r="D72" s="21">
        <f t="shared" si="2"/>
        <v>0</v>
      </c>
      <c r="E72" s="21">
        <f>0+E73</f>
        <v>0</v>
      </c>
      <c r="F72" s="20">
        <f>0+F73</f>
        <v>37</v>
      </c>
    </row>
    <row r="73" spans="1:6" x14ac:dyDescent="0.2">
      <c r="A73" s="18" t="s">
        <v>4882</v>
      </c>
      <c r="B73" s="19" t="s">
        <v>4883</v>
      </c>
      <c r="C73" s="21">
        <f>'SO 92-74-01'!K8+'SO 92-74-01'!M8</f>
        <v>0</v>
      </c>
      <c r="D73" s="21">
        <f t="shared" si="2"/>
        <v>0</v>
      </c>
      <c r="E73" s="21">
        <f>C73+D73</f>
        <v>0</v>
      </c>
      <c r="F73" s="20">
        <f>'SO 92-74-01'!T7</f>
        <v>37</v>
      </c>
    </row>
    <row r="74" spans="1:6" x14ac:dyDescent="0.2">
      <c r="A74" s="18" t="s">
        <v>4955</v>
      </c>
      <c r="B74" s="19" t="s">
        <v>4956</v>
      </c>
      <c r="C74" s="21">
        <f>0+C75+C76+C77+C78</f>
        <v>0</v>
      </c>
      <c r="D74" s="21">
        <f t="shared" ref="D74:D105" si="4">C74*0.21</f>
        <v>0</v>
      </c>
      <c r="E74" s="21">
        <f>0+E75+E76+E77+E78</f>
        <v>0</v>
      </c>
      <c r="F74" s="20">
        <f>0+F75+F76+F77+F78</f>
        <v>248</v>
      </c>
    </row>
    <row r="75" spans="1:6" x14ac:dyDescent="0.2">
      <c r="A75" s="18" t="s">
        <v>4957</v>
      </c>
      <c r="B75" s="19" t="s">
        <v>4958</v>
      </c>
      <c r="C75" s="21">
        <f>'SO 91-76-01'!K8+'SO 91-76-01'!M8</f>
        <v>0</v>
      </c>
      <c r="D75" s="21">
        <f t="shared" si="4"/>
        <v>0</v>
      </c>
      <c r="E75" s="21">
        <f>C75+D75</f>
        <v>0</v>
      </c>
      <c r="F75" s="20">
        <f>'SO 91-76-01'!T7</f>
        <v>46</v>
      </c>
    </row>
    <row r="76" spans="1:6" x14ac:dyDescent="0.2">
      <c r="A76" s="18" t="s">
        <v>5040</v>
      </c>
      <c r="B76" s="19" t="s">
        <v>5041</v>
      </c>
      <c r="C76" s="21">
        <f>'SO 91-76-02'!K8+'SO 91-76-02'!M8</f>
        <v>0</v>
      </c>
      <c r="D76" s="21">
        <f t="shared" si="4"/>
        <v>0</v>
      </c>
      <c r="E76" s="21">
        <f>C76+D76</f>
        <v>0</v>
      </c>
      <c r="F76" s="20">
        <f>'SO 91-76-02'!T7</f>
        <v>68</v>
      </c>
    </row>
    <row r="77" spans="1:6" x14ac:dyDescent="0.2">
      <c r="A77" s="18" t="s">
        <v>5138</v>
      </c>
      <c r="B77" s="19" t="s">
        <v>5139</v>
      </c>
      <c r="C77" s="21">
        <f>'SO 91-76-03'!K8+'SO 91-76-03'!M8</f>
        <v>0</v>
      </c>
      <c r="D77" s="21">
        <f t="shared" si="4"/>
        <v>0</v>
      </c>
      <c r="E77" s="21">
        <f>C77+D77</f>
        <v>0</v>
      </c>
      <c r="F77" s="20">
        <f>'SO 91-76-03'!T7</f>
        <v>80</v>
      </c>
    </row>
    <row r="78" spans="1:6" x14ac:dyDescent="0.2">
      <c r="A78" s="18" t="s">
        <v>5261</v>
      </c>
      <c r="B78" s="19" t="s">
        <v>5262</v>
      </c>
      <c r="C78" s="21">
        <f>'SO 91-76-04'!K8+'SO 91-76-04'!M8</f>
        <v>0</v>
      </c>
      <c r="D78" s="21">
        <f t="shared" si="4"/>
        <v>0</v>
      </c>
      <c r="E78" s="21">
        <f>C78+D78</f>
        <v>0</v>
      </c>
      <c r="F78" s="20">
        <f>'SO 91-76-04'!T7</f>
        <v>54</v>
      </c>
    </row>
    <row r="79" spans="1:6" x14ac:dyDescent="0.2">
      <c r="A79" s="18" t="s">
        <v>5316</v>
      </c>
      <c r="B79" s="19" t="s">
        <v>5317</v>
      </c>
      <c r="C79" s="21">
        <f>0+C80</f>
        <v>0</v>
      </c>
      <c r="D79" s="21">
        <f t="shared" si="4"/>
        <v>0</v>
      </c>
      <c r="E79" s="21">
        <f>0+E80</f>
        <v>0</v>
      </c>
      <c r="F79" s="20">
        <f>0+F80</f>
        <v>22</v>
      </c>
    </row>
    <row r="80" spans="1:6" x14ac:dyDescent="0.2">
      <c r="A80" s="18" t="s">
        <v>5318</v>
      </c>
      <c r="B80" s="19" t="s">
        <v>5319</v>
      </c>
      <c r="C80" s="21">
        <f>'SO 91-77-01'!K8+'SO 91-77-01'!M8</f>
        <v>0</v>
      </c>
      <c r="D80" s="21">
        <f t="shared" si="4"/>
        <v>0</v>
      </c>
      <c r="E80" s="21">
        <f>C80+D80</f>
        <v>0</v>
      </c>
      <c r="F80" s="20">
        <f>'SO 91-77-01'!T7</f>
        <v>22</v>
      </c>
    </row>
    <row r="81" spans="1:6" x14ac:dyDescent="0.2">
      <c r="A81" s="18" t="s">
        <v>5344</v>
      </c>
      <c r="B81" s="19" t="s">
        <v>5345</v>
      </c>
      <c r="C81" s="21">
        <f>0+C82</f>
        <v>0</v>
      </c>
      <c r="D81" s="21">
        <f t="shared" si="4"/>
        <v>0</v>
      </c>
      <c r="E81" s="21">
        <f>0+E82</f>
        <v>0</v>
      </c>
      <c r="F81" s="20">
        <f>0+F82</f>
        <v>24</v>
      </c>
    </row>
    <row r="82" spans="1:6" x14ac:dyDescent="0.2">
      <c r="A82" s="18" t="s">
        <v>5346</v>
      </c>
      <c r="B82" s="19" t="s">
        <v>5347</v>
      </c>
      <c r="C82" s="21">
        <f>'SO 91-78-01'!K8+'SO 91-78-01'!M8</f>
        <v>0</v>
      </c>
      <c r="D82" s="21">
        <f t="shared" si="4"/>
        <v>0</v>
      </c>
      <c r="E82" s="21">
        <f>C82+D82</f>
        <v>0</v>
      </c>
      <c r="F82" s="20">
        <f>'SO 91-78-01'!T7</f>
        <v>24</v>
      </c>
    </row>
    <row r="83" spans="1:6" x14ac:dyDescent="0.2">
      <c r="A83" s="18" t="s">
        <v>5382</v>
      </c>
      <c r="B83" s="19" t="s">
        <v>625</v>
      </c>
      <c r="C83" s="21">
        <f>0+C84</f>
        <v>0</v>
      </c>
      <c r="D83" s="21">
        <f t="shared" si="4"/>
        <v>0</v>
      </c>
      <c r="E83" s="21">
        <f>0+E84</f>
        <v>0</v>
      </c>
      <c r="F83" s="20">
        <f>0+F84</f>
        <v>31</v>
      </c>
    </row>
    <row r="84" spans="1:6" x14ac:dyDescent="0.2">
      <c r="A84" s="18" t="s">
        <v>5383</v>
      </c>
      <c r="B84" s="19" t="s">
        <v>625</v>
      </c>
      <c r="C84" s="21">
        <f>'SO 90-90'!K8+'SO 90-90'!M8</f>
        <v>0</v>
      </c>
      <c r="D84" s="21">
        <f t="shared" si="4"/>
        <v>0</v>
      </c>
      <c r="E84" s="21">
        <f>C84+D84</f>
        <v>0</v>
      </c>
      <c r="F84" s="20">
        <f>'SO 90-90'!T7</f>
        <v>31</v>
      </c>
    </row>
    <row r="85" spans="1:6" x14ac:dyDescent="0.2">
      <c r="A85" s="18" t="s">
        <v>5384</v>
      </c>
      <c r="B85" s="19" t="s">
        <v>5385</v>
      </c>
      <c r="C85" s="21">
        <f>0+C86</f>
        <v>19500000</v>
      </c>
      <c r="D85" s="21">
        <f t="shared" si="4"/>
        <v>4095000</v>
      </c>
      <c r="E85" s="21">
        <f>0+E86</f>
        <v>23595000</v>
      </c>
      <c r="F85" s="20">
        <f>0+F86</f>
        <v>13</v>
      </c>
    </row>
    <row r="86" spans="1:6" x14ac:dyDescent="0.2">
      <c r="A86" s="18" t="s">
        <v>5386</v>
      </c>
      <c r="B86" s="19" t="s">
        <v>5385</v>
      </c>
      <c r="C86" s="21">
        <f>'SO 98-98'!K8+'SO 98-98'!M8</f>
        <v>19500000</v>
      </c>
      <c r="D86" s="21">
        <f t="shared" si="4"/>
        <v>4095000</v>
      </c>
      <c r="E86" s="21">
        <f>C86+D86</f>
        <v>23595000</v>
      </c>
      <c r="F86" s="20">
        <f>'SO 98-98'!T7</f>
        <v>13</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795</v>
      </c>
      <c r="M3" s="43">
        <f>Rekapitulace!C19</f>
        <v>0</v>
      </c>
      <c r="N3" s="25" t="s">
        <v>0</v>
      </c>
      <c r="O3" t="s">
        <v>23</v>
      </c>
      <c r="P3" t="s">
        <v>27</v>
      </c>
    </row>
    <row r="4" spans="1:20" ht="32.1" customHeight="1" x14ac:dyDescent="0.2">
      <c r="A4" s="28" t="s">
        <v>20</v>
      </c>
      <c r="B4" s="29" t="s">
        <v>28</v>
      </c>
      <c r="C4" s="2" t="s">
        <v>795</v>
      </c>
      <c r="D4" s="9"/>
      <c r="E4" s="3" t="s">
        <v>796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COUNTIFS(L8:L243,"=0",A8:A243,"P")+COUNTIFS(L8:L243,"",A8:A243,"P")+SUM(Q8:Q243)</f>
        <v>59</v>
      </c>
    </row>
    <row r="8" spans="1:20" x14ac:dyDescent="0.2">
      <c r="A8" t="s">
        <v>44</v>
      </c>
      <c r="C8" s="30" t="s">
        <v>1012</v>
      </c>
      <c r="E8" s="32" t="s">
        <v>1011</v>
      </c>
      <c r="J8" s="31">
        <f>0+J9+J242</f>
        <v>0</v>
      </c>
      <c r="K8" s="31">
        <f>0+K9+K242</f>
        <v>0</v>
      </c>
      <c r="L8" s="31">
        <f>0+L9+L242</f>
        <v>0</v>
      </c>
      <c r="M8" s="31">
        <f>0+M9+M242</f>
        <v>0</v>
      </c>
    </row>
    <row r="9" spans="1:20" x14ac:dyDescent="0.2">
      <c r="A9" t="s">
        <v>46</v>
      </c>
      <c r="C9" s="33" t="s">
        <v>329</v>
      </c>
      <c r="E9" s="35" t="s">
        <v>1013</v>
      </c>
      <c r="J9" s="34">
        <f>0</f>
        <v>0</v>
      </c>
      <c r="K9" s="34">
        <f>0</f>
        <v>0</v>
      </c>
      <c r="L9" s="34">
        <f>0+L10+L14+L18+L22+L26+L30+L34+L38+L42+L46+L50+L54+L58+L62+L66+L70+L74+L78+L82+L86+L90+L94+L98+L102+L106+L110+L114+L118+L122+L126+L130+L134+L138+L142+L146+L150+L154+L158+L162+L166+L170+L174+L178+L182+L186+L190+L194+L198+L202+L206+L210+L214+L218+L222+L226+L230+L234+L238</f>
        <v>0</v>
      </c>
      <c r="M9" s="34">
        <f>0+M10+M14+M18+M22+M26+M30+M34+M38+M42+M46+M50+M54+M58+M62+M66+M70+M74+M78+M82+M86+M90+M94+M98+M102+M106+M110+M114+M118+M122+M126+M130+M134+M138+M142+M146+M150+M154+M158+M162+M166+M170+M174+M178+M182+M186+M190+M194+M198+M202+M206+M210+M214+M218+M222+M226+M230+M234+M238</f>
        <v>0</v>
      </c>
    </row>
    <row r="10" spans="1:20" ht="25.5" x14ac:dyDescent="0.2">
      <c r="A10" t="s">
        <v>49</v>
      </c>
      <c r="B10" s="36" t="s">
        <v>47</v>
      </c>
      <c r="C10" s="36" t="s">
        <v>803</v>
      </c>
      <c r="D10" s="37" t="s">
        <v>5</v>
      </c>
      <c r="E10" s="13" t="s">
        <v>804</v>
      </c>
      <c r="F10" s="38" t="s">
        <v>288</v>
      </c>
      <c r="G10" s="39">
        <v>20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1014</v>
      </c>
    </row>
    <row r="13" spans="1:20" x14ac:dyDescent="0.2">
      <c r="A13" t="s">
        <v>57</v>
      </c>
      <c r="E13" s="41" t="s">
        <v>58</v>
      </c>
    </row>
    <row r="14" spans="1:20" ht="25.5" x14ac:dyDescent="0.2">
      <c r="A14" t="s">
        <v>49</v>
      </c>
      <c r="B14" s="36" t="s">
        <v>27</v>
      </c>
      <c r="C14" s="36" t="s">
        <v>1015</v>
      </c>
      <c r="D14" s="37" t="s">
        <v>5</v>
      </c>
      <c r="E14" s="13" t="s">
        <v>1016</v>
      </c>
      <c r="F14" s="38" t="s">
        <v>504</v>
      </c>
      <c r="G14" s="39">
        <v>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1017</v>
      </c>
    </row>
    <row r="17" spans="1:16" x14ac:dyDescent="0.2">
      <c r="A17" t="s">
        <v>57</v>
      </c>
      <c r="E17" s="41" t="s">
        <v>58</v>
      </c>
    </row>
    <row r="18" spans="1:16" x14ac:dyDescent="0.2">
      <c r="A18" t="s">
        <v>49</v>
      </c>
      <c r="B18" s="36" t="s">
        <v>26</v>
      </c>
      <c r="C18" s="36" t="s">
        <v>811</v>
      </c>
      <c r="D18" s="37" t="s">
        <v>5</v>
      </c>
      <c r="E18" s="13" t="s">
        <v>812</v>
      </c>
      <c r="F18" s="38" t="s">
        <v>52</v>
      </c>
      <c r="G18" s="39">
        <v>8</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1018</v>
      </c>
    </row>
    <row r="21" spans="1:16" x14ac:dyDescent="0.2">
      <c r="A21" t="s">
        <v>57</v>
      </c>
      <c r="E21" s="41" t="s">
        <v>58</v>
      </c>
    </row>
    <row r="22" spans="1:16" x14ac:dyDescent="0.2">
      <c r="A22" t="s">
        <v>49</v>
      </c>
      <c r="B22" s="36" t="s">
        <v>65</v>
      </c>
      <c r="C22" s="36" t="s">
        <v>1019</v>
      </c>
      <c r="D22" s="37" t="s">
        <v>5</v>
      </c>
      <c r="E22" s="13" t="s">
        <v>1020</v>
      </c>
      <c r="F22" s="38" t="s">
        <v>504</v>
      </c>
      <c r="G22" s="39">
        <v>12</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1021</v>
      </c>
    </row>
    <row r="25" spans="1:16" x14ac:dyDescent="0.2">
      <c r="A25" t="s">
        <v>57</v>
      </c>
      <c r="E25" s="41" t="s">
        <v>58</v>
      </c>
    </row>
    <row r="26" spans="1:16" x14ac:dyDescent="0.2">
      <c r="A26" t="s">
        <v>49</v>
      </c>
      <c r="B26" s="36" t="s">
        <v>69</v>
      </c>
      <c r="C26" s="36" t="s">
        <v>1022</v>
      </c>
      <c r="D26" s="37" t="s">
        <v>5</v>
      </c>
      <c r="E26" s="13" t="s">
        <v>1023</v>
      </c>
      <c r="F26" s="38" t="s">
        <v>504</v>
      </c>
      <c r="G26" s="39">
        <v>4</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1024</v>
      </c>
    </row>
    <row r="29" spans="1:16" x14ac:dyDescent="0.2">
      <c r="A29" t="s">
        <v>57</v>
      </c>
      <c r="E29" s="41" t="s">
        <v>58</v>
      </c>
    </row>
    <row r="30" spans="1:16" x14ac:dyDescent="0.2">
      <c r="A30" t="s">
        <v>49</v>
      </c>
      <c r="B30" s="36" t="s">
        <v>73</v>
      </c>
      <c r="C30" s="36" t="s">
        <v>1025</v>
      </c>
      <c r="D30" s="37" t="s">
        <v>5</v>
      </c>
      <c r="E30" s="13" t="s">
        <v>1026</v>
      </c>
      <c r="F30" s="38" t="s">
        <v>52</v>
      </c>
      <c r="G30" s="39">
        <v>2</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1027</v>
      </c>
    </row>
    <row r="33" spans="1:16" x14ac:dyDescent="0.2">
      <c r="A33" t="s">
        <v>57</v>
      </c>
      <c r="E33" s="41" t="s">
        <v>58</v>
      </c>
    </row>
    <row r="34" spans="1:16" ht="25.5" x14ac:dyDescent="0.2">
      <c r="A34" t="s">
        <v>49</v>
      </c>
      <c r="B34" s="36" t="s">
        <v>77</v>
      </c>
      <c r="C34" s="36" t="s">
        <v>1028</v>
      </c>
      <c r="D34" s="37" t="s">
        <v>5</v>
      </c>
      <c r="E34" s="13" t="s">
        <v>1029</v>
      </c>
      <c r="F34" s="38" t="s">
        <v>52</v>
      </c>
      <c r="G34" s="39">
        <v>12</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1021</v>
      </c>
    </row>
    <row r="37" spans="1:16" x14ac:dyDescent="0.2">
      <c r="A37" t="s">
        <v>57</v>
      </c>
      <c r="E37" s="41" t="s">
        <v>58</v>
      </c>
    </row>
    <row r="38" spans="1:16" x14ac:dyDescent="0.2">
      <c r="A38" t="s">
        <v>49</v>
      </c>
      <c r="B38" s="36" t="s">
        <v>81</v>
      </c>
      <c r="C38" s="36" t="s">
        <v>822</v>
      </c>
      <c r="D38" s="37" t="s">
        <v>5</v>
      </c>
      <c r="E38" s="13" t="s">
        <v>823</v>
      </c>
      <c r="F38" s="38" t="s">
        <v>288</v>
      </c>
      <c r="G38" s="39">
        <v>70</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1030</v>
      </c>
    </row>
    <row r="41" spans="1:16" x14ac:dyDescent="0.2">
      <c r="A41" t="s">
        <v>57</v>
      </c>
      <c r="E41" s="41" t="s">
        <v>58</v>
      </c>
    </row>
    <row r="42" spans="1:16" x14ac:dyDescent="0.2">
      <c r="A42" t="s">
        <v>49</v>
      </c>
      <c r="B42" s="36" t="s">
        <v>85</v>
      </c>
      <c r="C42" s="36" t="s">
        <v>1031</v>
      </c>
      <c r="D42" s="37" t="s">
        <v>5</v>
      </c>
      <c r="E42" s="13" t="s">
        <v>1032</v>
      </c>
      <c r="F42" s="38" t="s">
        <v>52</v>
      </c>
      <c r="G42" s="39">
        <v>90</v>
      </c>
      <c r="H42" s="38">
        <v>0</v>
      </c>
      <c r="I42" s="38">
        <f>ROUND(G42*H42,6)</f>
        <v>0</v>
      </c>
      <c r="L42" s="40">
        <v>0</v>
      </c>
      <c r="M42" s="34">
        <f>ROUND(ROUND(L42,2)*ROUND(G42,3),2)</f>
        <v>0</v>
      </c>
      <c r="N42" s="38" t="s">
        <v>488</v>
      </c>
      <c r="O42">
        <f>(M42*21)/100</f>
        <v>0</v>
      </c>
      <c r="P42" t="s">
        <v>27</v>
      </c>
    </row>
    <row r="43" spans="1:16" x14ac:dyDescent="0.2">
      <c r="A43" s="37" t="s">
        <v>54</v>
      </c>
      <c r="E43" s="41" t="s">
        <v>5</v>
      </c>
    </row>
    <row r="44" spans="1:16" x14ac:dyDescent="0.2">
      <c r="A44" s="37" t="s">
        <v>55</v>
      </c>
      <c r="E44" s="42" t="s">
        <v>1033</v>
      </c>
    </row>
    <row r="45" spans="1:16" x14ac:dyDescent="0.2">
      <c r="A45" t="s">
        <v>57</v>
      </c>
      <c r="E45" s="41" t="s">
        <v>58</v>
      </c>
    </row>
    <row r="46" spans="1:16" x14ac:dyDescent="0.2">
      <c r="A46" t="s">
        <v>49</v>
      </c>
      <c r="B46" s="36" t="s">
        <v>88</v>
      </c>
      <c r="C46" s="36" t="s">
        <v>829</v>
      </c>
      <c r="D46" s="37" t="s">
        <v>5</v>
      </c>
      <c r="E46" s="13" t="s">
        <v>830</v>
      </c>
      <c r="F46" s="38" t="s">
        <v>52</v>
      </c>
      <c r="G46" s="39">
        <v>8</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1018</v>
      </c>
    </row>
    <row r="49" spans="1:16" x14ac:dyDescent="0.2">
      <c r="A49" t="s">
        <v>57</v>
      </c>
      <c r="E49" s="41" t="s">
        <v>58</v>
      </c>
    </row>
    <row r="50" spans="1:16" x14ac:dyDescent="0.2">
      <c r="A50" t="s">
        <v>49</v>
      </c>
      <c r="B50" s="36" t="s">
        <v>91</v>
      </c>
      <c r="C50" s="36" t="s">
        <v>834</v>
      </c>
      <c r="D50" s="37" t="s">
        <v>5</v>
      </c>
      <c r="E50" s="13" t="s">
        <v>835</v>
      </c>
      <c r="F50" s="38" t="s">
        <v>288</v>
      </c>
      <c r="G50" s="39">
        <v>30</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1034</v>
      </c>
    </row>
    <row r="53" spans="1:16" x14ac:dyDescent="0.2">
      <c r="A53" t="s">
        <v>57</v>
      </c>
      <c r="E53" s="41" t="s">
        <v>58</v>
      </c>
    </row>
    <row r="54" spans="1:16" ht="25.5" x14ac:dyDescent="0.2">
      <c r="A54" t="s">
        <v>49</v>
      </c>
      <c r="B54" s="36" t="s">
        <v>95</v>
      </c>
      <c r="C54" s="36" t="s">
        <v>1035</v>
      </c>
      <c r="D54" s="37" t="s">
        <v>5</v>
      </c>
      <c r="E54" s="13" t="s">
        <v>1036</v>
      </c>
      <c r="F54" s="38" t="s">
        <v>52</v>
      </c>
      <c r="G54" s="39">
        <v>12</v>
      </c>
      <c r="H54" s="38">
        <v>0</v>
      </c>
      <c r="I54" s="38">
        <f>ROUND(G54*H54,6)</f>
        <v>0</v>
      </c>
      <c r="L54" s="40">
        <v>0</v>
      </c>
      <c r="M54" s="34">
        <f>ROUND(ROUND(L54,2)*ROUND(G54,3),2)</f>
        <v>0</v>
      </c>
      <c r="N54" s="38" t="s">
        <v>488</v>
      </c>
      <c r="O54">
        <f>(M54*21)/100</f>
        <v>0</v>
      </c>
      <c r="P54" t="s">
        <v>27</v>
      </c>
    </row>
    <row r="55" spans="1:16" x14ac:dyDescent="0.2">
      <c r="A55" s="37" t="s">
        <v>54</v>
      </c>
      <c r="E55" s="41" t="s">
        <v>5</v>
      </c>
    </row>
    <row r="56" spans="1:16" x14ac:dyDescent="0.2">
      <c r="A56" s="37" t="s">
        <v>55</v>
      </c>
      <c r="E56" s="42" t="s">
        <v>1037</v>
      </c>
    </row>
    <row r="57" spans="1:16" x14ac:dyDescent="0.2">
      <c r="A57" t="s">
        <v>57</v>
      </c>
      <c r="E57" s="41" t="s">
        <v>58</v>
      </c>
    </row>
    <row r="58" spans="1:16" ht="38.25" x14ac:dyDescent="0.2">
      <c r="A58" t="s">
        <v>49</v>
      </c>
      <c r="B58" s="36" t="s">
        <v>98</v>
      </c>
      <c r="C58" s="36" t="s">
        <v>843</v>
      </c>
      <c r="D58" s="37" t="s">
        <v>5</v>
      </c>
      <c r="E58" s="13" t="s">
        <v>844</v>
      </c>
      <c r="F58" s="38" t="s">
        <v>52</v>
      </c>
      <c r="G58" s="39">
        <v>3</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1038</v>
      </c>
    </row>
    <row r="61" spans="1:16" x14ac:dyDescent="0.2">
      <c r="A61" t="s">
        <v>57</v>
      </c>
      <c r="E61" s="41" t="s">
        <v>58</v>
      </c>
    </row>
    <row r="62" spans="1:16" ht="38.25" x14ac:dyDescent="0.2">
      <c r="A62" t="s">
        <v>49</v>
      </c>
      <c r="B62" s="36" t="s">
        <v>101</v>
      </c>
      <c r="C62" s="36" t="s">
        <v>846</v>
      </c>
      <c r="D62" s="37" t="s">
        <v>5</v>
      </c>
      <c r="E62" s="13" t="s">
        <v>847</v>
      </c>
      <c r="F62" s="38" t="s">
        <v>52</v>
      </c>
      <c r="G62" s="39">
        <v>3</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1039</v>
      </c>
    </row>
    <row r="65" spans="1:16" x14ac:dyDescent="0.2">
      <c r="A65" t="s">
        <v>57</v>
      </c>
      <c r="E65" s="41" t="s">
        <v>58</v>
      </c>
    </row>
    <row r="66" spans="1:16" x14ac:dyDescent="0.2">
      <c r="A66" t="s">
        <v>49</v>
      </c>
      <c r="B66" s="36" t="s">
        <v>105</v>
      </c>
      <c r="C66" s="36" t="s">
        <v>1040</v>
      </c>
      <c r="D66" s="37" t="s">
        <v>5</v>
      </c>
      <c r="E66" s="13" t="s">
        <v>1041</v>
      </c>
      <c r="F66" s="38" t="s">
        <v>288</v>
      </c>
      <c r="G66" s="39">
        <v>20</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1042</v>
      </c>
    </row>
    <row r="69" spans="1:16" x14ac:dyDescent="0.2">
      <c r="A69" t="s">
        <v>57</v>
      </c>
      <c r="E69" s="41" t="s">
        <v>58</v>
      </c>
    </row>
    <row r="70" spans="1:16" x14ac:dyDescent="0.2">
      <c r="A70" t="s">
        <v>49</v>
      </c>
      <c r="B70" s="36" t="s">
        <v>108</v>
      </c>
      <c r="C70" s="36" t="s">
        <v>1043</v>
      </c>
      <c r="D70" s="37" t="s">
        <v>5</v>
      </c>
      <c r="E70" s="13" t="s">
        <v>1044</v>
      </c>
      <c r="F70" s="38" t="s">
        <v>288</v>
      </c>
      <c r="G70" s="39">
        <v>20</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1042</v>
      </c>
    </row>
    <row r="73" spans="1:16" x14ac:dyDescent="0.2">
      <c r="A73" t="s">
        <v>57</v>
      </c>
      <c r="E73" s="41" t="s">
        <v>58</v>
      </c>
    </row>
    <row r="74" spans="1:16" ht="25.5" x14ac:dyDescent="0.2">
      <c r="A74" t="s">
        <v>49</v>
      </c>
      <c r="B74" s="36" t="s">
        <v>111</v>
      </c>
      <c r="C74" s="36" t="s">
        <v>850</v>
      </c>
      <c r="D74" s="37" t="s">
        <v>5</v>
      </c>
      <c r="E74" s="13" t="s">
        <v>851</v>
      </c>
      <c r="F74" s="38" t="s">
        <v>288</v>
      </c>
      <c r="G74" s="39">
        <v>10</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1045</v>
      </c>
    </row>
    <row r="77" spans="1:16" x14ac:dyDescent="0.2">
      <c r="A77" t="s">
        <v>57</v>
      </c>
      <c r="E77" s="41" t="s">
        <v>58</v>
      </c>
    </row>
    <row r="78" spans="1:16" ht="25.5" x14ac:dyDescent="0.2">
      <c r="A78" t="s">
        <v>49</v>
      </c>
      <c r="B78" s="36" t="s">
        <v>115</v>
      </c>
      <c r="C78" s="36" t="s">
        <v>852</v>
      </c>
      <c r="D78" s="37" t="s">
        <v>5</v>
      </c>
      <c r="E78" s="13" t="s">
        <v>853</v>
      </c>
      <c r="F78" s="38" t="s">
        <v>288</v>
      </c>
      <c r="G78" s="39">
        <v>30</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1034</v>
      </c>
    </row>
    <row r="81" spans="1:16" x14ac:dyDescent="0.2">
      <c r="A81" t="s">
        <v>57</v>
      </c>
      <c r="E81" s="41" t="s">
        <v>58</v>
      </c>
    </row>
    <row r="82" spans="1:16" ht="25.5" x14ac:dyDescent="0.2">
      <c r="A82" t="s">
        <v>49</v>
      </c>
      <c r="B82" s="36" t="s">
        <v>118</v>
      </c>
      <c r="C82" s="36" t="s">
        <v>858</v>
      </c>
      <c r="D82" s="37" t="s">
        <v>5</v>
      </c>
      <c r="E82" s="13" t="s">
        <v>859</v>
      </c>
      <c r="F82" s="38" t="s">
        <v>52</v>
      </c>
      <c r="G82" s="39">
        <v>20</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1046</v>
      </c>
    </row>
    <row r="85" spans="1:16" x14ac:dyDescent="0.2">
      <c r="A85" t="s">
        <v>57</v>
      </c>
      <c r="E85" s="41" t="s">
        <v>58</v>
      </c>
    </row>
    <row r="86" spans="1:16" ht="25.5" x14ac:dyDescent="0.2">
      <c r="A86" t="s">
        <v>49</v>
      </c>
      <c r="B86" s="36" t="s">
        <v>122</v>
      </c>
      <c r="C86" s="36" t="s">
        <v>860</v>
      </c>
      <c r="D86" s="37" t="s">
        <v>5</v>
      </c>
      <c r="E86" s="13" t="s">
        <v>861</v>
      </c>
      <c r="F86" s="38" t="s">
        <v>52</v>
      </c>
      <c r="G86" s="39">
        <v>8</v>
      </c>
      <c r="H86" s="38">
        <v>0</v>
      </c>
      <c r="I86" s="38">
        <f>ROUND(G86*H86,6)</f>
        <v>0</v>
      </c>
      <c r="L86" s="40">
        <v>0</v>
      </c>
      <c r="M86" s="34">
        <f>ROUND(ROUND(L86,2)*ROUND(G86,3),2)</f>
        <v>0</v>
      </c>
      <c r="N86" s="38" t="s">
        <v>488</v>
      </c>
      <c r="O86">
        <f>(M86*21)/100</f>
        <v>0</v>
      </c>
      <c r="P86" t="s">
        <v>27</v>
      </c>
    </row>
    <row r="87" spans="1:16" x14ac:dyDescent="0.2">
      <c r="A87" s="37" t="s">
        <v>54</v>
      </c>
      <c r="E87" s="41" t="s">
        <v>5</v>
      </c>
    </row>
    <row r="88" spans="1:16" x14ac:dyDescent="0.2">
      <c r="A88" s="37" t="s">
        <v>55</v>
      </c>
      <c r="E88" s="42" t="s">
        <v>1047</v>
      </c>
    </row>
    <row r="89" spans="1:16" x14ac:dyDescent="0.2">
      <c r="A89" t="s">
        <v>57</v>
      </c>
      <c r="E89" s="41" t="s">
        <v>58</v>
      </c>
    </row>
    <row r="90" spans="1:16" ht="25.5" x14ac:dyDescent="0.2">
      <c r="A90" t="s">
        <v>49</v>
      </c>
      <c r="B90" s="36" t="s">
        <v>125</v>
      </c>
      <c r="C90" s="36" t="s">
        <v>862</v>
      </c>
      <c r="D90" s="37" t="s">
        <v>5</v>
      </c>
      <c r="E90" s="13" t="s">
        <v>863</v>
      </c>
      <c r="F90" s="38" t="s">
        <v>52</v>
      </c>
      <c r="G90" s="39">
        <v>4</v>
      </c>
      <c r="H90" s="38">
        <v>0</v>
      </c>
      <c r="I90" s="38">
        <f>ROUND(G90*H90,6)</f>
        <v>0</v>
      </c>
      <c r="L90" s="40">
        <v>0</v>
      </c>
      <c r="M90" s="34">
        <f>ROUND(ROUND(L90,2)*ROUND(G90,3),2)</f>
        <v>0</v>
      </c>
      <c r="N90" s="38" t="s">
        <v>488</v>
      </c>
      <c r="O90">
        <f>(M90*21)/100</f>
        <v>0</v>
      </c>
      <c r="P90" t="s">
        <v>27</v>
      </c>
    </row>
    <row r="91" spans="1:16" x14ac:dyDescent="0.2">
      <c r="A91" s="37" t="s">
        <v>54</v>
      </c>
      <c r="E91" s="41" t="s">
        <v>5</v>
      </c>
    </row>
    <row r="92" spans="1:16" x14ac:dyDescent="0.2">
      <c r="A92" s="37" t="s">
        <v>55</v>
      </c>
      <c r="E92" s="42" t="s">
        <v>1024</v>
      </c>
    </row>
    <row r="93" spans="1:16" x14ac:dyDescent="0.2">
      <c r="A93" t="s">
        <v>57</v>
      </c>
      <c r="E93" s="41" t="s">
        <v>58</v>
      </c>
    </row>
    <row r="94" spans="1:16" x14ac:dyDescent="0.2">
      <c r="A94" t="s">
        <v>49</v>
      </c>
      <c r="B94" s="36" t="s">
        <v>129</v>
      </c>
      <c r="C94" s="36" t="s">
        <v>1048</v>
      </c>
      <c r="D94" s="37" t="s">
        <v>5</v>
      </c>
      <c r="E94" s="13" t="s">
        <v>1049</v>
      </c>
      <c r="F94" s="38" t="s">
        <v>288</v>
      </c>
      <c r="G94" s="39">
        <v>30</v>
      </c>
      <c r="H94" s="38">
        <v>0</v>
      </c>
      <c r="I94" s="38">
        <f>ROUND(G94*H94,6)</f>
        <v>0</v>
      </c>
      <c r="L94" s="40">
        <v>0</v>
      </c>
      <c r="M94" s="34">
        <f>ROUND(ROUND(L94,2)*ROUND(G94,3),2)</f>
        <v>0</v>
      </c>
      <c r="N94" s="38" t="s">
        <v>488</v>
      </c>
      <c r="O94">
        <f>(M94*21)/100</f>
        <v>0</v>
      </c>
      <c r="P94" t="s">
        <v>27</v>
      </c>
    </row>
    <row r="95" spans="1:16" x14ac:dyDescent="0.2">
      <c r="A95" s="37" t="s">
        <v>54</v>
      </c>
      <c r="E95" s="41" t="s">
        <v>5</v>
      </c>
    </row>
    <row r="96" spans="1:16" x14ac:dyDescent="0.2">
      <c r="A96" s="37" t="s">
        <v>55</v>
      </c>
      <c r="E96" s="42" t="s">
        <v>1050</v>
      </c>
    </row>
    <row r="97" spans="1:16" x14ac:dyDescent="0.2">
      <c r="A97" t="s">
        <v>57</v>
      </c>
      <c r="E97" s="41" t="s">
        <v>58</v>
      </c>
    </row>
    <row r="98" spans="1:16" x14ac:dyDescent="0.2">
      <c r="A98" t="s">
        <v>49</v>
      </c>
      <c r="B98" s="36" t="s">
        <v>133</v>
      </c>
      <c r="C98" s="36" t="s">
        <v>864</v>
      </c>
      <c r="D98" s="37" t="s">
        <v>5</v>
      </c>
      <c r="E98" s="13" t="s">
        <v>865</v>
      </c>
      <c r="F98" s="38" t="s">
        <v>52</v>
      </c>
      <c r="G98" s="39">
        <v>44</v>
      </c>
      <c r="H98" s="38">
        <v>0</v>
      </c>
      <c r="I98" s="38">
        <f>ROUND(G98*H98,6)</f>
        <v>0</v>
      </c>
      <c r="L98" s="40">
        <v>0</v>
      </c>
      <c r="M98" s="34">
        <f>ROUND(ROUND(L98,2)*ROUND(G98,3),2)</f>
        <v>0</v>
      </c>
      <c r="N98" s="38" t="s">
        <v>488</v>
      </c>
      <c r="O98">
        <f>(M98*21)/100</f>
        <v>0</v>
      </c>
      <c r="P98" t="s">
        <v>27</v>
      </c>
    </row>
    <row r="99" spans="1:16" x14ac:dyDescent="0.2">
      <c r="A99" s="37" t="s">
        <v>54</v>
      </c>
      <c r="E99" s="41" t="s">
        <v>5</v>
      </c>
    </row>
    <row r="100" spans="1:16" x14ac:dyDescent="0.2">
      <c r="A100" s="37" t="s">
        <v>55</v>
      </c>
      <c r="E100" s="42" t="s">
        <v>1051</v>
      </c>
    </row>
    <row r="101" spans="1:16" x14ac:dyDescent="0.2">
      <c r="A101" t="s">
        <v>57</v>
      </c>
      <c r="E101" s="41" t="s">
        <v>58</v>
      </c>
    </row>
    <row r="102" spans="1:16" x14ac:dyDescent="0.2">
      <c r="A102" t="s">
        <v>49</v>
      </c>
      <c r="B102" s="36" t="s">
        <v>137</v>
      </c>
      <c r="C102" s="36" t="s">
        <v>866</v>
      </c>
      <c r="D102" s="37" t="s">
        <v>5</v>
      </c>
      <c r="E102" s="13" t="s">
        <v>867</v>
      </c>
      <c r="F102" s="38" t="s">
        <v>52</v>
      </c>
      <c r="G102" s="39">
        <v>10</v>
      </c>
      <c r="H102" s="38">
        <v>0</v>
      </c>
      <c r="I102" s="38">
        <f>ROUND(G102*H102,6)</f>
        <v>0</v>
      </c>
      <c r="L102" s="40">
        <v>0</v>
      </c>
      <c r="M102" s="34">
        <f>ROUND(ROUND(L102,2)*ROUND(G102,3),2)</f>
        <v>0</v>
      </c>
      <c r="N102" s="38" t="s">
        <v>488</v>
      </c>
      <c r="O102">
        <f>(M102*21)/100</f>
        <v>0</v>
      </c>
      <c r="P102" t="s">
        <v>27</v>
      </c>
    </row>
    <row r="103" spans="1:16" x14ac:dyDescent="0.2">
      <c r="A103" s="37" t="s">
        <v>54</v>
      </c>
      <c r="E103" s="41" t="s">
        <v>5</v>
      </c>
    </row>
    <row r="104" spans="1:16" x14ac:dyDescent="0.2">
      <c r="A104" s="37" t="s">
        <v>55</v>
      </c>
      <c r="E104" s="42" t="s">
        <v>1052</v>
      </c>
    </row>
    <row r="105" spans="1:16" x14ac:dyDescent="0.2">
      <c r="A105" t="s">
        <v>57</v>
      </c>
      <c r="E105" s="41" t="s">
        <v>58</v>
      </c>
    </row>
    <row r="106" spans="1:16" ht="38.25" x14ac:dyDescent="0.2">
      <c r="A106" t="s">
        <v>49</v>
      </c>
      <c r="B106" s="36" t="s">
        <v>141</v>
      </c>
      <c r="C106" s="36" t="s">
        <v>874</v>
      </c>
      <c r="D106" s="37" t="s">
        <v>5</v>
      </c>
      <c r="E106" s="13" t="s">
        <v>875</v>
      </c>
      <c r="F106" s="38" t="s">
        <v>52</v>
      </c>
      <c r="G106" s="39">
        <v>6</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1053</v>
      </c>
    </row>
    <row r="109" spans="1:16" x14ac:dyDescent="0.2">
      <c r="A109" t="s">
        <v>57</v>
      </c>
      <c r="E109" s="41" t="s">
        <v>58</v>
      </c>
    </row>
    <row r="110" spans="1:16" ht="25.5" x14ac:dyDescent="0.2">
      <c r="A110" t="s">
        <v>49</v>
      </c>
      <c r="B110" s="36" t="s">
        <v>145</v>
      </c>
      <c r="C110" s="36" t="s">
        <v>877</v>
      </c>
      <c r="D110" s="37" t="s">
        <v>5</v>
      </c>
      <c r="E110" s="13" t="s">
        <v>878</v>
      </c>
      <c r="F110" s="38" t="s">
        <v>52</v>
      </c>
      <c r="G110" s="39">
        <v>6</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1053</v>
      </c>
    </row>
    <row r="113" spans="1:16" x14ac:dyDescent="0.2">
      <c r="A113" t="s">
        <v>57</v>
      </c>
      <c r="E113" s="41" t="s">
        <v>58</v>
      </c>
    </row>
    <row r="114" spans="1:16" ht="25.5" x14ac:dyDescent="0.2">
      <c r="A114" t="s">
        <v>49</v>
      </c>
      <c r="B114" s="36" t="s">
        <v>148</v>
      </c>
      <c r="C114" s="36" t="s">
        <v>890</v>
      </c>
      <c r="D114" s="37" t="s">
        <v>5</v>
      </c>
      <c r="E114" s="13" t="s">
        <v>891</v>
      </c>
      <c r="F114" s="38" t="s">
        <v>52</v>
      </c>
      <c r="G114" s="39">
        <v>8</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1054</v>
      </c>
    </row>
    <row r="117" spans="1:16" x14ac:dyDescent="0.2">
      <c r="A117" t="s">
        <v>57</v>
      </c>
      <c r="E117" s="41" t="s">
        <v>58</v>
      </c>
    </row>
    <row r="118" spans="1:16" x14ac:dyDescent="0.2">
      <c r="A118" t="s">
        <v>49</v>
      </c>
      <c r="B118" s="36" t="s">
        <v>152</v>
      </c>
      <c r="C118" s="36" t="s">
        <v>893</v>
      </c>
      <c r="D118" s="37" t="s">
        <v>5</v>
      </c>
      <c r="E118" s="13" t="s">
        <v>894</v>
      </c>
      <c r="F118" s="38" t="s">
        <v>52</v>
      </c>
      <c r="G118" s="39">
        <v>8</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1054</v>
      </c>
    </row>
    <row r="121" spans="1:16" x14ac:dyDescent="0.2">
      <c r="A121" t="s">
        <v>57</v>
      </c>
      <c r="E121" s="41" t="s">
        <v>58</v>
      </c>
    </row>
    <row r="122" spans="1:16" ht="25.5" x14ac:dyDescent="0.2">
      <c r="A122" t="s">
        <v>49</v>
      </c>
      <c r="B122" s="36" t="s">
        <v>156</v>
      </c>
      <c r="C122" s="36" t="s">
        <v>1055</v>
      </c>
      <c r="D122" s="37" t="s">
        <v>5</v>
      </c>
      <c r="E122" s="13" t="s">
        <v>1056</v>
      </c>
      <c r="F122" s="38" t="s">
        <v>52</v>
      </c>
      <c r="G122" s="39">
        <v>2</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1057</v>
      </c>
    </row>
    <row r="125" spans="1:16" x14ac:dyDescent="0.2">
      <c r="A125" t="s">
        <v>57</v>
      </c>
      <c r="E125" s="41" t="s">
        <v>58</v>
      </c>
    </row>
    <row r="126" spans="1:16" x14ac:dyDescent="0.2">
      <c r="A126" t="s">
        <v>49</v>
      </c>
      <c r="B126" s="36" t="s">
        <v>159</v>
      </c>
      <c r="C126" s="36" t="s">
        <v>1058</v>
      </c>
      <c r="D126" s="37" t="s">
        <v>5</v>
      </c>
      <c r="E126" s="13" t="s">
        <v>1059</v>
      </c>
      <c r="F126" s="38" t="s">
        <v>52</v>
      </c>
      <c r="G126" s="39">
        <v>2</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1057</v>
      </c>
    </row>
    <row r="129" spans="1:16" x14ac:dyDescent="0.2">
      <c r="A129" t="s">
        <v>57</v>
      </c>
      <c r="E129" s="41" t="s">
        <v>58</v>
      </c>
    </row>
    <row r="130" spans="1:16" x14ac:dyDescent="0.2">
      <c r="A130" t="s">
        <v>49</v>
      </c>
      <c r="B130" s="36" t="s">
        <v>163</v>
      </c>
      <c r="C130" s="36" t="s">
        <v>910</v>
      </c>
      <c r="D130" s="37" t="s">
        <v>5</v>
      </c>
      <c r="E130" s="13" t="s">
        <v>911</v>
      </c>
      <c r="F130" s="38" t="s">
        <v>52</v>
      </c>
      <c r="G130" s="39">
        <v>2</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1057</v>
      </c>
    </row>
    <row r="133" spans="1:16" x14ac:dyDescent="0.2">
      <c r="A133" t="s">
        <v>57</v>
      </c>
      <c r="E133" s="41" t="s">
        <v>58</v>
      </c>
    </row>
    <row r="134" spans="1:16" x14ac:dyDescent="0.2">
      <c r="A134" t="s">
        <v>49</v>
      </c>
      <c r="B134" s="36" t="s">
        <v>166</v>
      </c>
      <c r="C134" s="36" t="s">
        <v>915</v>
      </c>
      <c r="D134" s="37" t="s">
        <v>5</v>
      </c>
      <c r="E134" s="13" t="s">
        <v>916</v>
      </c>
      <c r="F134" s="38" t="s">
        <v>52</v>
      </c>
      <c r="G134" s="39">
        <v>2</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1060</v>
      </c>
    </row>
    <row r="137" spans="1:16" x14ac:dyDescent="0.2">
      <c r="A137" t="s">
        <v>57</v>
      </c>
      <c r="E137" s="41" t="s">
        <v>58</v>
      </c>
    </row>
    <row r="138" spans="1:16" x14ac:dyDescent="0.2">
      <c r="A138" t="s">
        <v>49</v>
      </c>
      <c r="B138" s="36" t="s">
        <v>170</v>
      </c>
      <c r="C138" s="36" t="s">
        <v>917</v>
      </c>
      <c r="D138" s="37" t="s">
        <v>5</v>
      </c>
      <c r="E138" s="13" t="s">
        <v>918</v>
      </c>
      <c r="F138" s="38" t="s">
        <v>52</v>
      </c>
      <c r="G138" s="39">
        <v>2</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x14ac:dyDescent="0.2">
      <c r="A140" s="37" t="s">
        <v>55</v>
      </c>
      <c r="E140" s="42" t="s">
        <v>1057</v>
      </c>
    </row>
    <row r="141" spans="1:16" x14ac:dyDescent="0.2">
      <c r="A141" t="s">
        <v>57</v>
      </c>
      <c r="E141" s="41" t="s">
        <v>58</v>
      </c>
    </row>
    <row r="142" spans="1:16" x14ac:dyDescent="0.2">
      <c r="A142" t="s">
        <v>49</v>
      </c>
      <c r="B142" s="36" t="s">
        <v>174</v>
      </c>
      <c r="C142" s="36" t="s">
        <v>920</v>
      </c>
      <c r="D142" s="37" t="s">
        <v>5</v>
      </c>
      <c r="E142" s="13" t="s">
        <v>921</v>
      </c>
      <c r="F142" s="38" t="s">
        <v>52</v>
      </c>
      <c r="G142" s="39">
        <v>2</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x14ac:dyDescent="0.2">
      <c r="A144" s="37" t="s">
        <v>55</v>
      </c>
      <c r="E144" s="42" t="s">
        <v>1057</v>
      </c>
    </row>
    <row r="145" spans="1:16" x14ac:dyDescent="0.2">
      <c r="A145" t="s">
        <v>57</v>
      </c>
      <c r="E145" s="41" t="s">
        <v>58</v>
      </c>
    </row>
    <row r="146" spans="1:16" x14ac:dyDescent="0.2">
      <c r="A146" t="s">
        <v>49</v>
      </c>
      <c r="B146" s="36" t="s">
        <v>179</v>
      </c>
      <c r="C146" s="36" t="s">
        <v>922</v>
      </c>
      <c r="D146" s="37" t="s">
        <v>5</v>
      </c>
      <c r="E146" s="13" t="s">
        <v>923</v>
      </c>
      <c r="F146" s="38" t="s">
        <v>52</v>
      </c>
      <c r="G146" s="39">
        <v>6</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x14ac:dyDescent="0.2">
      <c r="A148" s="37" t="s">
        <v>55</v>
      </c>
      <c r="E148" s="42" t="s">
        <v>1053</v>
      </c>
    </row>
    <row r="149" spans="1:16" x14ac:dyDescent="0.2">
      <c r="A149" t="s">
        <v>57</v>
      </c>
      <c r="E149" s="41" t="s">
        <v>58</v>
      </c>
    </row>
    <row r="150" spans="1:16" x14ac:dyDescent="0.2">
      <c r="A150" t="s">
        <v>49</v>
      </c>
      <c r="B150" s="36" t="s">
        <v>184</v>
      </c>
      <c r="C150" s="36" t="s">
        <v>924</v>
      </c>
      <c r="D150" s="37" t="s">
        <v>5</v>
      </c>
      <c r="E150" s="13" t="s">
        <v>925</v>
      </c>
      <c r="F150" s="38" t="s">
        <v>52</v>
      </c>
      <c r="G150" s="39">
        <v>2</v>
      </c>
      <c r="H150" s="38">
        <v>0</v>
      </c>
      <c r="I150" s="38">
        <f>ROUND(G150*H150,6)</f>
        <v>0</v>
      </c>
      <c r="L150" s="40">
        <v>0</v>
      </c>
      <c r="M150" s="34">
        <f>ROUND(ROUND(L150,2)*ROUND(G150,3),2)</f>
        <v>0</v>
      </c>
      <c r="N150" s="38" t="s">
        <v>488</v>
      </c>
      <c r="O150">
        <f>(M150*21)/100</f>
        <v>0</v>
      </c>
      <c r="P150" t="s">
        <v>27</v>
      </c>
    </row>
    <row r="151" spans="1:16" x14ac:dyDescent="0.2">
      <c r="A151" s="37" t="s">
        <v>54</v>
      </c>
      <c r="E151" s="41" t="s">
        <v>5</v>
      </c>
    </row>
    <row r="152" spans="1:16" x14ac:dyDescent="0.2">
      <c r="A152" s="37" t="s">
        <v>55</v>
      </c>
      <c r="E152" s="42" t="s">
        <v>1027</v>
      </c>
    </row>
    <row r="153" spans="1:16" x14ac:dyDescent="0.2">
      <c r="A153" t="s">
        <v>57</v>
      </c>
      <c r="E153" s="41" t="s">
        <v>58</v>
      </c>
    </row>
    <row r="154" spans="1:16" ht="25.5" x14ac:dyDescent="0.2">
      <c r="A154" t="s">
        <v>49</v>
      </c>
      <c r="B154" s="36" t="s">
        <v>188</v>
      </c>
      <c r="C154" s="36" t="s">
        <v>927</v>
      </c>
      <c r="D154" s="37" t="s">
        <v>5</v>
      </c>
      <c r="E154" s="13" t="s">
        <v>928</v>
      </c>
      <c r="F154" s="38" t="s">
        <v>52</v>
      </c>
      <c r="G154" s="39">
        <v>2</v>
      </c>
      <c r="H154" s="38">
        <v>0</v>
      </c>
      <c r="I154" s="38">
        <f>ROUND(G154*H154,6)</f>
        <v>0</v>
      </c>
      <c r="L154" s="40">
        <v>0</v>
      </c>
      <c r="M154" s="34">
        <f>ROUND(ROUND(L154,2)*ROUND(G154,3),2)</f>
        <v>0</v>
      </c>
      <c r="N154" s="38" t="s">
        <v>488</v>
      </c>
      <c r="O154">
        <f>(M154*21)/100</f>
        <v>0</v>
      </c>
      <c r="P154" t="s">
        <v>27</v>
      </c>
    </row>
    <row r="155" spans="1:16" x14ac:dyDescent="0.2">
      <c r="A155" s="37" t="s">
        <v>54</v>
      </c>
      <c r="E155" s="41" t="s">
        <v>5</v>
      </c>
    </row>
    <row r="156" spans="1:16" x14ac:dyDescent="0.2">
      <c r="A156" s="37" t="s">
        <v>55</v>
      </c>
      <c r="E156" s="42" t="s">
        <v>1060</v>
      </c>
    </row>
    <row r="157" spans="1:16" x14ac:dyDescent="0.2">
      <c r="A157" t="s">
        <v>57</v>
      </c>
      <c r="E157" s="41" t="s">
        <v>58</v>
      </c>
    </row>
    <row r="158" spans="1:16" ht="25.5" x14ac:dyDescent="0.2">
      <c r="A158" t="s">
        <v>49</v>
      </c>
      <c r="B158" s="36" t="s">
        <v>192</v>
      </c>
      <c r="C158" s="36" t="s">
        <v>776</v>
      </c>
      <c r="D158" s="37" t="s">
        <v>5</v>
      </c>
      <c r="E158" s="13" t="s">
        <v>777</v>
      </c>
      <c r="F158" s="38" t="s">
        <v>52</v>
      </c>
      <c r="G158" s="39">
        <v>2</v>
      </c>
      <c r="H158" s="38">
        <v>0</v>
      </c>
      <c r="I158" s="38">
        <f>ROUND(G158*H158,6)</f>
        <v>0</v>
      </c>
      <c r="L158" s="40">
        <v>0</v>
      </c>
      <c r="M158" s="34">
        <f>ROUND(ROUND(L158,2)*ROUND(G158,3),2)</f>
        <v>0</v>
      </c>
      <c r="N158" s="38" t="s">
        <v>488</v>
      </c>
      <c r="O158">
        <f>(M158*21)/100</f>
        <v>0</v>
      </c>
      <c r="P158" t="s">
        <v>27</v>
      </c>
    </row>
    <row r="159" spans="1:16" x14ac:dyDescent="0.2">
      <c r="A159" s="37" t="s">
        <v>54</v>
      </c>
      <c r="E159" s="41" t="s">
        <v>5</v>
      </c>
    </row>
    <row r="160" spans="1:16" x14ac:dyDescent="0.2">
      <c r="A160" s="37" t="s">
        <v>55</v>
      </c>
      <c r="E160" s="42" t="s">
        <v>1027</v>
      </c>
    </row>
    <row r="161" spans="1:16" x14ac:dyDescent="0.2">
      <c r="A161" t="s">
        <v>57</v>
      </c>
      <c r="E161" s="41" t="s">
        <v>58</v>
      </c>
    </row>
    <row r="162" spans="1:16" ht="38.25" x14ac:dyDescent="0.2">
      <c r="A162" t="s">
        <v>49</v>
      </c>
      <c r="B162" s="36" t="s">
        <v>196</v>
      </c>
      <c r="C162" s="36" t="s">
        <v>779</v>
      </c>
      <c r="D162" s="37" t="s">
        <v>5</v>
      </c>
      <c r="E162" s="13" t="s">
        <v>780</v>
      </c>
      <c r="F162" s="38" t="s">
        <v>52</v>
      </c>
      <c r="G162" s="39">
        <v>13</v>
      </c>
      <c r="H162" s="38">
        <v>0</v>
      </c>
      <c r="I162" s="38">
        <f>ROUND(G162*H162,6)</f>
        <v>0</v>
      </c>
      <c r="L162" s="40">
        <v>0</v>
      </c>
      <c r="M162" s="34">
        <f>ROUND(ROUND(L162,2)*ROUND(G162,3),2)</f>
        <v>0</v>
      </c>
      <c r="N162" s="38" t="s">
        <v>488</v>
      </c>
      <c r="O162">
        <f>(M162*21)/100</f>
        <v>0</v>
      </c>
      <c r="P162" t="s">
        <v>27</v>
      </c>
    </row>
    <row r="163" spans="1:16" x14ac:dyDescent="0.2">
      <c r="A163" s="37" t="s">
        <v>54</v>
      </c>
      <c r="E163" s="41" t="s">
        <v>5</v>
      </c>
    </row>
    <row r="164" spans="1:16" x14ac:dyDescent="0.2">
      <c r="A164" s="37" t="s">
        <v>55</v>
      </c>
      <c r="E164" s="42" t="s">
        <v>5</v>
      </c>
    </row>
    <row r="165" spans="1:16" x14ac:dyDescent="0.2">
      <c r="A165" t="s">
        <v>57</v>
      </c>
      <c r="E165" s="41" t="s">
        <v>58</v>
      </c>
    </row>
    <row r="166" spans="1:16" ht="25.5" x14ac:dyDescent="0.2">
      <c r="A166" t="s">
        <v>49</v>
      </c>
      <c r="B166" s="36" t="s">
        <v>200</v>
      </c>
      <c r="C166" s="36" t="s">
        <v>781</v>
      </c>
      <c r="D166" s="37" t="s">
        <v>5</v>
      </c>
      <c r="E166" s="13" t="s">
        <v>782</v>
      </c>
      <c r="F166" s="38" t="s">
        <v>52</v>
      </c>
      <c r="G166" s="39">
        <v>2</v>
      </c>
      <c r="H166" s="38">
        <v>0</v>
      </c>
      <c r="I166" s="38">
        <f>ROUND(G166*H166,6)</f>
        <v>0</v>
      </c>
      <c r="L166" s="40">
        <v>0</v>
      </c>
      <c r="M166" s="34">
        <f>ROUND(ROUND(L166,2)*ROUND(G166,3),2)</f>
        <v>0</v>
      </c>
      <c r="N166" s="38" t="s">
        <v>488</v>
      </c>
      <c r="O166">
        <f>(M166*21)/100</f>
        <v>0</v>
      </c>
      <c r="P166" t="s">
        <v>27</v>
      </c>
    </row>
    <row r="167" spans="1:16" x14ac:dyDescent="0.2">
      <c r="A167" s="37" t="s">
        <v>54</v>
      </c>
      <c r="E167" s="41" t="s">
        <v>5</v>
      </c>
    </row>
    <row r="168" spans="1:16" x14ac:dyDescent="0.2">
      <c r="A168" s="37" t="s">
        <v>55</v>
      </c>
      <c r="E168" s="42" t="s">
        <v>1027</v>
      </c>
    </row>
    <row r="169" spans="1:16" x14ac:dyDescent="0.2">
      <c r="A169" t="s">
        <v>57</v>
      </c>
      <c r="E169" s="41" t="s">
        <v>58</v>
      </c>
    </row>
    <row r="170" spans="1:16" x14ac:dyDescent="0.2">
      <c r="A170" t="s">
        <v>49</v>
      </c>
      <c r="B170" s="36" t="s">
        <v>203</v>
      </c>
      <c r="C170" s="36" t="s">
        <v>931</v>
      </c>
      <c r="D170" s="37" t="s">
        <v>5</v>
      </c>
      <c r="E170" s="13" t="s">
        <v>932</v>
      </c>
      <c r="F170" s="38" t="s">
        <v>52</v>
      </c>
      <c r="G170" s="39">
        <v>14</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x14ac:dyDescent="0.2">
      <c r="A172" s="37" t="s">
        <v>55</v>
      </c>
      <c r="E172" s="42" t="s">
        <v>1061</v>
      </c>
    </row>
    <row r="173" spans="1:16" x14ac:dyDescent="0.2">
      <c r="A173" t="s">
        <v>57</v>
      </c>
      <c r="E173" s="41" t="s">
        <v>58</v>
      </c>
    </row>
    <row r="174" spans="1:16" x14ac:dyDescent="0.2">
      <c r="A174" t="s">
        <v>49</v>
      </c>
      <c r="B174" s="36" t="s">
        <v>207</v>
      </c>
      <c r="C174" s="36" t="s">
        <v>322</v>
      </c>
      <c r="D174" s="37" t="s">
        <v>5</v>
      </c>
      <c r="E174" s="13" t="s">
        <v>323</v>
      </c>
      <c r="F174" s="38" t="s">
        <v>52</v>
      </c>
      <c r="G174" s="39">
        <v>2</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1027</v>
      </c>
    </row>
    <row r="177" spans="1:16" x14ac:dyDescent="0.2">
      <c r="A177" t="s">
        <v>57</v>
      </c>
      <c r="E177" s="41" t="s">
        <v>58</v>
      </c>
    </row>
    <row r="178" spans="1:16" x14ac:dyDescent="0.2">
      <c r="A178" t="s">
        <v>49</v>
      </c>
      <c r="B178" s="36" t="s">
        <v>211</v>
      </c>
      <c r="C178" s="36" t="s">
        <v>933</v>
      </c>
      <c r="D178" s="37" t="s">
        <v>5</v>
      </c>
      <c r="E178" s="13" t="s">
        <v>934</v>
      </c>
      <c r="F178" s="38" t="s">
        <v>52</v>
      </c>
      <c r="G178" s="39">
        <v>6</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x14ac:dyDescent="0.2">
      <c r="A180" s="37" t="s">
        <v>55</v>
      </c>
      <c r="E180" s="42" t="s">
        <v>1062</v>
      </c>
    </row>
    <row r="181" spans="1:16" x14ac:dyDescent="0.2">
      <c r="A181" t="s">
        <v>57</v>
      </c>
      <c r="E181" s="41" t="s">
        <v>58</v>
      </c>
    </row>
    <row r="182" spans="1:16" ht="25.5" x14ac:dyDescent="0.2">
      <c r="A182" t="s">
        <v>49</v>
      </c>
      <c r="B182" s="36" t="s">
        <v>214</v>
      </c>
      <c r="C182" s="36" t="s">
        <v>935</v>
      </c>
      <c r="D182" s="37" t="s">
        <v>5</v>
      </c>
      <c r="E182" s="13" t="s">
        <v>936</v>
      </c>
      <c r="F182" s="38" t="s">
        <v>52</v>
      </c>
      <c r="G182" s="39">
        <v>6</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1063</v>
      </c>
    </row>
    <row r="185" spans="1:16" x14ac:dyDescent="0.2">
      <c r="A185" t="s">
        <v>57</v>
      </c>
      <c r="E185" s="41" t="s">
        <v>58</v>
      </c>
    </row>
    <row r="186" spans="1:16" x14ac:dyDescent="0.2">
      <c r="A186" t="s">
        <v>49</v>
      </c>
      <c r="B186" s="36" t="s">
        <v>218</v>
      </c>
      <c r="C186" s="36" t="s">
        <v>937</v>
      </c>
      <c r="D186" s="37" t="s">
        <v>5</v>
      </c>
      <c r="E186" s="13" t="s">
        <v>938</v>
      </c>
      <c r="F186" s="38" t="s">
        <v>52</v>
      </c>
      <c r="G186" s="39">
        <v>2</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1027</v>
      </c>
    </row>
    <row r="189" spans="1:16" x14ac:dyDescent="0.2">
      <c r="A189" t="s">
        <v>57</v>
      </c>
      <c r="E189" s="41" t="s">
        <v>58</v>
      </c>
    </row>
    <row r="190" spans="1:16" x14ac:dyDescent="0.2">
      <c r="A190" t="s">
        <v>49</v>
      </c>
      <c r="B190" s="36" t="s">
        <v>222</v>
      </c>
      <c r="C190" s="36" t="s">
        <v>942</v>
      </c>
      <c r="D190" s="37" t="s">
        <v>5</v>
      </c>
      <c r="E190" s="13" t="s">
        <v>943</v>
      </c>
      <c r="F190" s="38" t="s">
        <v>177</v>
      </c>
      <c r="G190" s="39">
        <v>160</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1064</v>
      </c>
    </row>
    <row r="193" spans="1:16" x14ac:dyDescent="0.2">
      <c r="A193" t="s">
        <v>57</v>
      </c>
      <c r="E193" s="41" t="s">
        <v>58</v>
      </c>
    </row>
    <row r="194" spans="1:16" x14ac:dyDescent="0.2">
      <c r="A194" t="s">
        <v>49</v>
      </c>
      <c r="B194" s="36" t="s">
        <v>225</v>
      </c>
      <c r="C194" s="36" t="s">
        <v>945</v>
      </c>
      <c r="D194" s="37" t="s">
        <v>5</v>
      </c>
      <c r="E194" s="13" t="s">
        <v>946</v>
      </c>
      <c r="F194" s="38" t="s">
        <v>177</v>
      </c>
      <c r="G194" s="39">
        <v>160</v>
      </c>
      <c r="H194" s="38">
        <v>0</v>
      </c>
      <c r="I194" s="38">
        <f>ROUND(G194*H194,6)</f>
        <v>0</v>
      </c>
      <c r="L194" s="40">
        <v>0</v>
      </c>
      <c r="M194" s="34">
        <f>ROUND(ROUND(L194,2)*ROUND(G194,3),2)</f>
        <v>0</v>
      </c>
      <c r="N194" s="38" t="s">
        <v>488</v>
      </c>
      <c r="O194">
        <f>(M194*21)/100</f>
        <v>0</v>
      </c>
      <c r="P194" t="s">
        <v>27</v>
      </c>
    </row>
    <row r="195" spans="1:16" x14ac:dyDescent="0.2">
      <c r="A195" s="37" t="s">
        <v>54</v>
      </c>
      <c r="E195" s="41" t="s">
        <v>5</v>
      </c>
    </row>
    <row r="196" spans="1:16" x14ac:dyDescent="0.2">
      <c r="A196" s="37" t="s">
        <v>55</v>
      </c>
      <c r="E196" s="42" t="s">
        <v>1065</v>
      </c>
    </row>
    <row r="197" spans="1:16" x14ac:dyDescent="0.2">
      <c r="A197" t="s">
        <v>57</v>
      </c>
      <c r="E197" s="41" t="s">
        <v>58</v>
      </c>
    </row>
    <row r="198" spans="1:16" x14ac:dyDescent="0.2">
      <c r="A198" t="s">
        <v>49</v>
      </c>
      <c r="B198" s="36" t="s">
        <v>229</v>
      </c>
      <c r="C198" s="36" t="s">
        <v>947</v>
      </c>
      <c r="D198" s="37" t="s">
        <v>5</v>
      </c>
      <c r="E198" s="13" t="s">
        <v>948</v>
      </c>
      <c r="F198" s="38" t="s">
        <v>177</v>
      </c>
      <c r="G198" s="39">
        <v>48</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1066</v>
      </c>
    </row>
    <row r="201" spans="1:16" x14ac:dyDescent="0.2">
      <c r="A201" t="s">
        <v>57</v>
      </c>
      <c r="E201" s="41" t="s">
        <v>58</v>
      </c>
    </row>
    <row r="202" spans="1:16" x14ac:dyDescent="0.2">
      <c r="A202" t="s">
        <v>49</v>
      </c>
      <c r="B202" s="36" t="s">
        <v>232</v>
      </c>
      <c r="C202" s="36" t="s">
        <v>950</v>
      </c>
      <c r="D202" s="37" t="s">
        <v>5</v>
      </c>
      <c r="E202" s="13" t="s">
        <v>951</v>
      </c>
      <c r="F202" s="38" t="s">
        <v>177</v>
      </c>
      <c r="G202" s="39">
        <v>160</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1064</v>
      </c>
    </row>
    <row r="205" spans="1:16" x14ac:dyDescent="0.2">
      <c r="A205" t="s">
        <v>57</v>
      </c>
      <c r="E205" s="41" t="s">
        <v>58</v>
      </c>
    </row>
    <row r="206" spans="1:16" x14ac:dyDescent="0.2">
      <c r="A206" t="s">
        <v>49</v>
      </c>
      <c r="B206" s="36" t="s">
        <v>236</v>
      </c>
      <c r="C206" s="36" t="s">
        <v>960</v>
      </c>
      <c r="D206" s="37" t="s">
        <v>5</v>
      </c>
      <c r="E206" s="13" t="s">
        <v>961</v>
      </c>
      <c r="F206" s="38" t="s">
        <v>52</v>
      </c>
      <c r="G206" s="39">
        <v>22</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1067</v>
      </c>
    </row>
    <row r="209" spans="1:16" x14ac:dyDescent="0.2">
      <c r="A209" t="s">
        <v>57</v>
      </c>
      <c r="E209" s="41" t="s">
        <v>58</v>
      </c>
    </row>
    <row r="210" spans="1:16" ht="25.5" x14ac:dyDescent="0.2">
      <c r="A210" t="s">
        <v>49</v>
      </c>
      <c r="B210" s="36" t="s">
        <v>240</v>
      </c>
      <c r="C210" s="36" t="s">
        <v>1068</v>
      </c>
      <c r="D210" s="37" t="s">
        <v>5</v>
      </c>
      <c r="E210" s="13" t="s">
        <v>1069</v>
      </c>
      <c r="F210" s="38" t="s">
        <v>819</v>
      </c>
      <c r="G210" s="39">
        <v>100</v>
      </c>
      <c r="H210" s="38">
        <v>0</v>
      </c>
      <c r="I210" s="38">
        <f>ROUND(G210*H210,6)</f>
        <v>0</v>
      </c>
      <c r="L210" s="40">
        <v>0</v>
      </c>
      <c r="M210" s="34">
        <f>ROUND(ROUND(L210,2)*ROUND(G210,3),2)</f>
        <v>0</v>
      </c>
      <c r="N210" s="38" t="s">
        <v>269</v>
      </c>
      <c r="O210">
        <f>(M210*21)/100</f>
        <v>0</v>
      </c>
      <c r="P210" t="s">
        <v>27</v>
      </c>
    </row>
    <row r="211" spans="1:16" x14ac:dyDescent="0.2">
      <c r="A211" s="37" t="s">
        <v>54</v>
      </c>
      <c r="E211" s="41" t="s">
        <v>5</v>
      </c>
    </row>
    <row r="212" spans="1:16" x14ac:dyDescent="0.2">
      <c r="A212" s="37" t="s">
        <v>55</v>
      </c>
      <c r="E212" s="42" t="s">
        <v>1070</v>
      </c>
    </row>
    <row r="213" spans="1:16" ht="114.75" x14ac:dyDescent="0.2">
      <c r="A213" t="s">
        <v>57</v>
      </c>
      <c r="E213" s="41" t="s">
        <v>1071</v>
      </c>
    </row>
    <row r="214" spans="1:16" x14ac:dyDescent="0.2">
      <c r="A214" t="s">
        <v>49</v>
      </c>
      <c r="B214" s="36" t="s">
        <v>243</v>
      </c>
      <c r="C214" s="36" t="s">
        <v>1072</v>
      </c>
      <c r="D214" s="37" t="s">
        <v>5</v>
      </c>
      <c r="E214" s="13" t="s">
        <v>1073</v>
      </c>
      <c r="F214" s="38" t="s">
        <v>1074</v>
      </c>
      <c r="G214" s="39">
        <v>10</v>
      </c>
      <c r="H214" s="38">
        <v>0</v>
      </c>
      <c r="I214" s="38">
        <f>ROUND(G214*H214,6)</f>
        <v>0</v>
      </c>
      <c r="L214" s="40">
        <v>0</v>
      </c>
      <c r="M214" s="34">
        <f>ROUND(ROUND(L214,2)*ROUND(G214,3),2)</f>
        <v>0</v>
      </c>
      <c r="N214" s="38" t="s">
        <v>269</v>
      </c>
      <c r="O214">
        <f>(M214*21)/100</f>
        <v>0</v>
      </c>
      <c r="P214" t="s">
        <v>27</v>
      </c>
    </row>
    <row r="215" spans="1:16" x14ac:dyDescent="0.2">
      <c r="A215" s="37" t="s">
        <v>54</v>
      </c>
      <c r="E215" s="41" t="s">
        <v>5</v>
      </c>
    </row>
    <row r="216" spans="1:16" x14ac:dyDescent="0.2">
      <c r="A216" s="37" t="s">
        <v>55</v>
      </c>
      <c r="E216" s="42" t="s">
        <v>1075</v>
      </c>
    </row>
    <row r="217" spans="1:16" ht="140.25" x14ac:dyDescent="0.2">
      <c r="A217" t="s">
        <v>57</v>
      </c>
      <c r="E217" s="41" t="s">
        <v>1076</v>
      </c>
    </row>
    <row r="218" spans="1:16" ht="25.5" x14ac:dyDescent="0.2">
      <c r="A218" t="s">
        <v>49</v>
      </c>
      <c r="B218" s="36" t="s">
        <v>247</v>
      </c>
      <c r="C218" s="36" t="s">
        <v>1077</v>
      </c>
      <c r="D218" s="37" t="s">
        <v>5</v>
      </c>
      <c r="E218" s="13" t="s">
        <v>1078</v>
      </c>
      <c r="F218" s="38" t="s">
        <v>52</v>
      </c>
      <c r="G218" s="39">
        <v>2</v>
      </c>
      <c r="H218" s="38">
        <v>0</v>
      </c>
      <c r="I218" s="38">
        <f>ROUND(G218*H218,6)</f>
        <v>0</v>
      </c>
      <c r="L218" s="40">
        <v>0</v>
      </c>
      <c r="M218" s="34">
        <f>ROUND(ROUND(L218,2)*ROUND(G218,3),2)</f>
        <v>0</v>
      </c>
      <c r="N218" s="38" t="s">
        <v>269</v>
      </c>
      <c r="O218">
        <f>(M218*21)/100</f>
        <v>0</v>
      </c>
      <c r="P218" t="s">
        <v>27</v>
      </c>
    </row>
    <row r="219" spans="1:16" x14ac:dyDescent="0.2">
      <c r="A219" s="37" t="s">
        <v>54</v>
      </c>
      <c r="E219" s="41" t="s">
        <v>5</v>
      </c>
    </row>
    <row r="220" spans="1:16" x14ac:dyDescent="0.2">
      <c r="A220" s="37" t="s">
        <v>55</v>
      </c>
      <c r="E220" s="42" t="s">
        <v>1079</v>
      </c>
    </row>
    <row r="221" spans="1:16" ht="114.75" x14ac:dyDescent="0.2">
      <c r="A221" t="s">
        <v>57</v>
      </c>
      <c r="E221" s="41" t="s">
        <v>1080</v>
      </c>
    </row>
    <row r="222" spans="1:16" x14ac:dyDescent="0.2">
      <c r="A222" t="s">
        <v>49</v>
      </c>
      <c r="B222" s="36" t="s">
        <v>251</v>
      </c>
      <c r="C222" s="36" t="s">
        <v>1081</v>
      </c>
      <c r="D222" s="37" t="s">
        <v>5</v>
      </c>
      <c r="E222" s="13" t="s">
        <v>1082</v>
      </c>
      <c r="F222" s="38" t="s">
        <v>52</v>
      </c>
      <c r="G222" s="39">
        <v>2</v>
      </c>
      <c r="H222" s="38">
        <v>0</v>
      </c>
      <c r="I222" s="38">
        <f>ROUND(G222*H222,6)</f>
        <v>0</v>
      </c>
      <c r="L222" s="40">
        <v>0</v>
      </c>
      <c r="M222" s="34">
        <f>ROUND(ROUND(L222,2)*ROUND(G222,3),2)</f>
        <v>0</v>
      </c>
      <c r="N222" s="38" t="s">
        <v>269</v>
      </c>
      <c r="O222">
        <f>(M222*21)/100</f>
        <v>0</v>
      </c>
      <c r="P222" t="s">
        <v>27</v>
      </c>
    </row>
    <row r="223" spans="1:16" x14ac:dyDescent="0.2">
      <c r="A223" s="37" t="s">
        <v>54</v>
      </c>
      <c r="E223" s="41" t="s">
        <v>5</v>
      </c>
    </row>
    <row r="224" spans="1:16" x14ac:dyDescent="0.2">
      <c r="A224" s="37" t="s">
        <v>55</v>
      </c>
      <c r="E224" s="42" t="s">
        <v>1054</v>
      </c>
    </row>
    <row r="225" spans="1:16" ht="102" x14ac:dyDescent="0.2">
      <c r="A225" t="s">
        <v>57</v>
      </c>
      <c r="E225" s="41" t="s">
        <v>1083</v>
      </c>
    </row>
    <row r="226" spans="1:16" x14ac:dyDescent="0.2">
      <c r="A226" t="s">
        <v>49</v>
      </c>
      <c r="B226" s="36" t="s">
        <v>254</v>
      </c>
      <c r="C226" s="36" t="s">
        <v>1084</v>
      </c>
      <c r="D226" s="37" t="s">
        <v>5</v>
      </c>
      <c r="E226" s="13" t="s">
        <v>1085</v>
      </c>
      <c r="F226" s="38" t="s">
        <v>288</v>
      </c>
      <c r="G226" s="39">
        <v>6</v>
      </c>
      <c r="H226" s="38">
        <v>0</v>
      </c>
      <c r="I226" s="38">
        <f>ROUND(G226*H226,6)</f>
        <v>0</v>
      </c>
      <c r="L226" s="40">
        <v>0</v>
      </c>
      <c r="M226" s="34">
        <f>ROUND(ROUND(L226,2)*ROUND(G226,3),2)</f>
        <v>0</v>
      </c>
      <c r="N226" s="38" t="s">
        <v>269</v>
      </c>
      <c r="O226">
        <f>(M226*21)/100</f>
        <v>0</v>
      </c>
      <c r="P226" t="s">
        <v>27</v>
      </c>
    </row>
    <row r="227" spans="1:16" x14ac:dyDescent="0.2">
      <c r="A227" s="37" t="s">
        <v>54</v>
      </c>
      <c r="E227" s="41" t="s">
        <v>5</v>
      </c>
    </row>
    <row r="228" spans="1:16" x14ac:dyDescent="0.2">
      <c r="A228" s="37" t="s">
        <v>55</v>
      </c>
      <c r="E228" s="42" t="s">
        <v>1086</v>
      </c>
    </row>
    <row r="229" spans="1:16" ht="127.5" x14ac:dyDescent="0.2">
      <c r="A229" t="s">
        <v>57</v>
      </c>
      <c r="E229" s="41" t="s">
        <v>1087</v>
      </c>
    </row>
    <row r="230" spans="1:16" x14ac:dyDescent="0.2">
      <c r="A230" t="s">
        <v>49</v>
      </c>
      <c r="B230" s="36" t="s">
        <v>258</v>
      </c>
      <c r="C230" s="36" t="s">
        <v>1088</v>
      </c>
      <c r="D230" s="37" t="s">
        <v>5</v>
      </c>
      <c r="E230" s="13" t="s">
        <v>1089</v>
      </c>
      <c r="F230" s="38" t="s">
        <v>52</v>
      </c>
      <c r="G230" s="39">
        <v>2</v>
      </c>
      <c r="H230" s="38">
        <v>0</v>
      </c>
      <c r="I230" s="38">
        <f>ROUND(G230*H230,6)</f>
        <v>0</v>
      </c>
      <c r="L230" s="40">
        <v>0</v>
      </c>
      <c r="M230" s="34">
        <f>ROUND(ROUND(L230,2)*ROUND(G230,3),2)</f>
        <v>0</v>
      </c>
      <c r="N230" s="38" t="s">
        <v>269</v>
      </c>
      <c r="O230">
        <f>(M230*21)/100</f>
        <v>0</v>
      </c>
      <c r="P230" t="s">
        <v>27</v>
      </c>
    </row>
    <row r="231" spans="1:16" x14ac:dyDescent="0.2">
      <c r="A231" s="37" t="s">
        <v>54</v>
      </c>
      <c r="E231" s="41" t="s">
        <v>5</v>
      </c>
    </row>
    <row r="232" spans="1:16" x14ac:dyDescent="0.2">
      <c r="A232" s="37" t="s">
        <v>55</v>
      </c>
      <c r="E232" s="42" t="s">
        <v>1086</v>
      </c>
    </row>
    <row r="233" spans="1:16" ht="140.25" x14ac:dyDescent="0.2">
      <c r="A233" t="s">
        <v>57</v>
      </c>
      <c r="E233" s="41" t="s">
        <v>1090</v>
      </c>
    </row>
    <row r="234" spans="1:16" x14ac:dyDescent="0.2">
      <c r="A234" t="s">
        <v>49</v>
      </c>
      <c r="B234" s="36" t="s">
        <v>262</v>
      </c>
      <c r="C234" s="36" t="s">
        <v>994</v>
      </c>
      <c r="D234" s="37" t="s">
        <v>5</v>
      </c>
      <c r="E234" s="13" t="s">
        <v>995</v>
      </c>
      <c r="F234" s="38" t="s">
        <v>177</v>
      </c>
      <c r="G234" s="39">
        <v>160</v>
      </c>
      <c r="H234" s="38">
        <v>0</v>
      </c>
      <c r="I234" s="38">
        <f>ROUND(G234*H234,6)</f>
        <v>0</v>
      </c>
      <c r="L234" s="40">
        <v>0</v>
      </c>
      <c r="M234" s="34">
        <f>ROUND(ROUND(L234,2)*ROUND(G234,3),2)</f>
        <v>0</v>
      </c>
      <c r="N234" s="38" t="s">
        <v>269</v>
      </c>
      <c r="O234">
        <f>(M234*21)/100</f>
        <v>0</v>
      </c>
      <c r="P234" t="s">
        <v>27</v>
      </c>
    </row>
    <row r="235" spans="1:16" x14ac:dyDescent="0.2">
      <c r="A235" s="37" t="s">
        <v>54</v>
      </c>
      <c r="E235" s="41" t="s">
        <v>5</v>
      </c>
    </row>
    <row r="236" spans="1:16" x14ac:dyDescent="0.2">
      <c r="A236" s="37" t="s">
        <v>55</v>
      </c>
      <c r="E236" s="42" t="s">
        <v>1064</v>
      </c>
    </row>
    <row r="237" spans="1:16" ht="140.25" x14ac:dyDescent="0.2">
      <c r="A237" t="s">
        <v>57</v>
      </c>
      <c r="E237" s="41" t="s">
        <v>1091</v>
      </c>
    </row>
    <row r="238" spans="1:16" x14ac:dyDescent="0.2">
      <c r="A238" t="s">
        <v>49</v>
      </c>
      <c r="B238" s="36" t="s">
        <v>264</v>
      </c>
      <c r="C238" s="36" t="s">
        <v>1092</v>
      </c>
      <c r="D238" s="37" t="s">
        <v>5</v>
      </c>
      <c r="E238" s="13" t="s">
        <v>1093</v>
      </c>
      <c r="F238" s="38" t="s">
        <v>52</v>
      </c>
      <c r="G238" s="39">
        <v>6</v>
      </c>
      <c r="H238" s="38">
        <v>0</v>
      </c>
      <c r="I238" s="38">
        <f>ROUND(G238*H238,6)</f>
        <v>0</v>
      </c>
      <c r="L238" s="40">
        <v>0</v>
      </c>
      <c r="M238" s="34">
        <f>ROUND(ROUND(L238,2)*ROUND(G238,3),2)</f>
        <v>0</v>
      </c>
      <c r="N238" s="38" t="s">
        <v>269</v>
      </c>
      <c r="O238">
        <f>(M238*21)/100</f>
        <v>0</v>
      </c>
      <c r="P238" t="s">
        <v>27</v>
      </c>
    </row>
    <row r="239" spans="1:16" x14ac:dyDescent="0.2">
      <c r="A239" s="37" t="s">
        <v>54</v>
      </c>
      <c r="E239" s="41" t="s">
        <v>5</v>
      </c>
    </row>
    <row r="240" spans="1:16" x14ac:dyDescent="0.2">
      <c r="A240" s="37" t="s">
        <v>55</v>
      </c>
      <c r="E240" s="42" t="s">
        <v>1053</v>
      </c>
    </row>
    <row r="241" spans="1:16" ht="63.75" x14ac:dyDescent="0.2">
      <c r="A241" t="s">
        <v>57</v>
      </c>
      <c r="E241" s="41" t="s">
        <v>1094</v>
      </c>
    </row>
    <row r="242" spans="1:16" x14ac:dyDescent="0.2">
      <c r="A242" t="s">
        <v>46</v>
      </c>
      <c r="C242" s="33" t="s">
        <v>624</v>
      </c>
      <c r="E242" s="35" t="s">
        <v>625</v>
      </c>
      <c r="J242" s="34">
        <f>0</f>
        <v>0</v>
      </c>
      <c r="K242" s="34">
        <f>0</f>
        <v>0</v>
      </c>
      <c r="L242" s="34">
        <f>0+L243</f>
        <v>0</v>
      </c>
      <c r="M242" s="34">
        <f>0+M243</f>
        <v>0</v>
      </c>
    </row>
    <row r="243" spans="1:16" ht="25.5" x14ac:dyDescent="0.2">
      <c r="A243" t="s">
        <v>49</v>
      </c>
      <c r="B243" s="36" t="s">
        <v>266</v>
      </c>
      <c r="C243" s="36" t="s">
        <v>998</v>
      </c>
      <c r="D243" s="37" t="s">
        <v>999</v>
      </c>
      <c r="E243" s="13" t="s">
        <v>1000</v>
      </c>
      <c r="F243" s="38" t="s">
        <v>629</v>
      </c>
      <c r="G243" s="39">
        <v>0.06</v>
      </c>
      <c r="H243" s="38">
        <v>0</v>
      </c>
      <c r="I243" s="38">
        <f>ROUND(G243*H243,6)</f>
        <v>0</v>
      </c>
      <c r="L243" s="40">
        <v>0</v>
      </c>
      <c r="M243" s="34">
        <f>ROUND(ROUND(L243,2)*ROUND(G243,3),2)</f>
        <v>0</v>
      </c>
      <c r="N243" s="38" t="s">
        <v>269</v>
      </c>
      <c r="O243">
        <f>(M243*21)/100</f>
        <v>0</v>
      </c>
      <c r="P243" t="s">
        <v>27</v>
      </c>
    </row>
    <row r="244" spans="1:16" x14ac:dyDescent="0.2">
      <c r="A244" s="37" t="s">
        <v>54</v>
      </c>
      <c r="E244" s="41" t="s">
        <v>5</v>
      </c>
    </row>
    <row r="245" spans="1:16" x14ac:dyDescent="0.2">
      <c r="A245" s="37" t="s">
        <v>55</v>
      </c>
      <c r="E245" s="42" t="s">
        <v>1095</v>
      </c>
    </row>
    <row r="246" spans="1:16" ht="140.25" x14ac:dyDescent="0.2">
      <c r="A246" t="s">
        <v>57</v>
      </c>
      <c r="E246"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795</v>
      </c>
      <c r="M3" s="43">
        <f>Rekapitulace!C19</f>
        <v>0</v>
      </c>
      <c r="N3" s="25" t="s">
        <v>0</v>
      </c>
      <c r="O3" t="s">
        <v>23</v>
      </c>
      <c r="P3" t="s">
        <v>27</v>
      </c>
    </row>
    <row r="4" spans="1:20" ht="32.1" customHeight="1" x14ac:dyDescent="0.2">
      <c r="A4" s="28" t="s">
        <v>20</v>
      </c>
      <c r="B4" s="29" t="s">
        <v>28</v>
      </c>
      <c r="C4" s="2" t="s">
        <v>795</v>
      </c>
      <c r="D4" s="9"/>
      <c r="E4" s="3" t="s">
        <v>796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COUNTIFS(L8:L716,"=0",A8:A716,"P")+COUNTIFS(L8:L716,"",A8:A716,"P")+SUM(Q8:Q716)</f>
        <v>177</v>
      </c>
    </row>
    <row r="8" spans="1:20" x14ac:dyDescent="0.2">
      <c r="A8" t="s">
        <v>44</v>
      </c>
      <c r="C8" s="30" t="s">
        <v>1098</v>
      </c>
      <c r="E8" s="32" t="s">
        <v>1097</v>
      </c>
      <c r="J8" s="31">
        <f>0+J9+J254+J487</f>
        <v>0</v>
      </c>
      <c r="K8" s="31">
        <f>0+K9+K254+K487</f>
        <v>0</v>
      </c>
      <c r="L8" s="31">
        <f>0+L9+L254+L487</f>
        <v>0</v>
      </c>
      <c r="M8" s="31">
        <f>0+M9+M254+M487</f>
        <v>0</v>
      </c>
    </row>
    <row r="9" spans="1:20" x14ac:dyDescent="0.2">
      <c r="A9" t="s">
        <v>46</v>
      </c>
      <c r="C9" s="33" t="s">
        <v>47</v>
      </c>
      <c r="E9" s="35" t="s">
        <v>1099</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ht="25.5" x14ac:dyDescent="0.2">
      <c r="A10" t="s">
        <v>49</v>
      </c>
      <c r="B10" s="36" t="s">
        <v>47</v>
      </c>
      <c r="C10" s="36" t="s">
        <v>1100</v>
      </c>
      <c r="D10" s="37" t="s">
        <v>5</v>
      </c>
      <c r="E10" s="13" t="s">
        <v>1101</v>
      </c>
      <c r="F10" s="38" t="s">
        <v>288</v>
      </c>
      <c r="G10" s="39">
        <v>350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1102</v>
      </c>
    </row>
    <row r="13" spans="1:20" x14ac:dyDescent="0.2">
      <c r="A13" t="s">
        <v>57</v>
      </c>
      <c r="E13" s="41" t="s">
        <v>58</v>
      </c>
    </row>
    <row r="14" spans="1:20" x14ac:dyDescent="0.2">
      <c r="A14" t="s">
        <v>49</v>
      </c>
      <c r="B14" s="36" t="s">
        <v>27</v>
      </c>
      <c r="C14" s="36" t="s">
        <v>1019</v>
      </c>
      <c r="D14" s="37" t="s">
        <v>5</v>
      </c>
      <c r="E14" s="13" t="s">
        <v>1020</v>
      </c>
      <c r="F14" s="38" t="s">
        <v>504</v>
      </c>
      <c r="G14" s="39">
        <v>0.5</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1102</v>
      </c>
    </row>
    <row r="17" spans="1:16" x14ac:dyDescent="0.2">
      <c r="A17" t="s">
        <v>57</v>
      </c>
      <c r="E17" s="41" t="s">
        <v>58</v>
      </c>
    </row>
    <row r="18" spans="1:16" x14ac:dyDescent="0.2">
      <c r="A18" t="s">
        <v>49</v>
      </c>
      <c r="B18" s="36" t="s">
        <v>26</v>
      </c>
      <c r="C18" s="36" t="s">
        <v>1031</v>
      </c>
      <c r="D18" s="37" t="s">
        <v>5</v>
      </c>
      <c r="E18" s="13" t="s">
        <v>1032</v>
      </c>
      <c r="F18" s="38" t="s">
        <v>52</v>
      </c>
      <c r="G18" s="39">
        <v>1</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1102</v>
      </c>
    </row>
    <row r="21" spans="1:16" x14ac:dyDescent="0.2">
      <c r="A21" t="s">
        <v>57</v>
      </c>
      <c r="E21" s="41" t="s">
        <v>58</v>
      </c>
    </row>
    <row r="22" spans="1:16" ht="25.5" x14ac:dyDescent="0.2">
      <c r="A22" t="s">
        <v>49</v>
      </c>
      <c r="B22" s="36" t="s">
        <v>65</v>
      </c>
      <c r="C22" s="36" t="s">
        <v>1103</v>
      </c>
      <c r="D22" s="37" t="s">
        <v>5</v>
      </c>
      <c r="E22" s="13" t="s">
        <v>1104</v>
      </c>
      <c r="F22" s="38" t="s">
        <v>288</v>
      </c>
      <c r="G22" s="39">
        <v>10</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1102</v>
      </c>
    </row>
    <row r="25" spans="1:16" x14ac:dyDescent="0.2">
      <c r="A25" t="s">
        <v>57</v>
      </c>
      <c r="E25" s="41" t="s">
        <v>58</v>
      </c>
    </row>
    <row r="26" spans="1:16" x14ac:dyDescent="0.2">
      <c r="A26" t="s">
        <v>49</v>
      </c>
      <c r="B26" s="36" t="s">
        <v>69</v>
      </c>
      <c r="C26" s="36" t="s">
        <v>1040</v>
      </c>
      <c r="D26" s="37" t="s">
        <v>5</v>
      </c>
      <c r="E26" s="13" t="s">
        <v>1041</v>
      </c>
      <c r="F26" s="38" t="s">
        <v>288</v>
      </c>
      <c r="G26" s="39">
        <v>10</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1102</v>
      </c>
    </row>
    <row r="29" spans="1:16" x14ac:dyDescent="0.2">
      <c r="A29" t="s">
        <v>57</v>
      </c>
      <c r="E29" s="41" t="s">
        <v>58</v>
      </c>
    </row>
    <row r="30" spans="1:16" x14ac:dyDescent="0.2">
      <c r="A30" t="s">
        <v>49</v>
      </c>
      <c r="B30" s="36" t="s">
        <v>73</v>
      </c>
      <c r="C30" s="36" t="s">
        <v>1043</v>
      </c>
      <c r="D30" s="37" t="s">
        <v>5</v>
      </c>
      <c r="E30" s="13" t="s">
        <v>1044</v>
      </c>
      <c r="F30" s="38" t="s">
        <v>288</v>
      </c>
      <c r="G30" s="39">
        <v>10</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1102</v>
      </c>
    </row>
    <row r="33" spans="1:16" x14ac:dyDescent="0.2">
      <c r="A33" t="s">
        <v>57</v>
      </c>
      <c r="E33" s="41" t="s">
        <v>58</v>
      </c>
    </row>
    <row r="34" spans="1:16" x14ac:dyDescent="0.2">
      <c r="A34" t="s">
        <v>49</v>
      </c>
      <c r="B34" s="36" t="s">
        <v>77</v>
      </c>
      <c r="C34" s="36" t="s">
        <v>1105</v>
      </c>
      <c r="D34" s="37" t="s">
        <v>5</v>
      </c>
      <c r="E34" s="13" t="s">
        <v>1106</v>
      </c>
      <c r="F34" s="38" t="s">
        <v>288</v>
      </c>
      <c r="G34" s="39">
        <v>120</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1102</v>
      </c>
    </row>
    <row r="37" spans="1:16" x14ac:dyDescent="0.2">
      <c r="A37" t="s">
        <v>57</v>
      </c>
      <c r="E37" s="41" t="s">
        <v>58</v>
      </c>
    </row>
    <row r="38" spans="1:16" x14ac:dyDescent="0.2">
      <c r="A38" t="s">
        <v>49</v>
      </c>
      <c r="B38" s="36" t="s">
        <v>81</v>
      </c>
      <c r="C38" s="36" t="s">
        <v>1107</v>
      </c>
      <c r="D38" s="37" t="s">
        <v>5</v>
      </c>
      <c r="E38" s="13" t="s">
        <v>1108</v>
      </c>
      <c r="F38" s="38" t="s">
        <v>288</v>
      </c>
      <c r="G38" s="39">
        <v>140</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1102</v>
      </c>
    </row>
    <row r="41" spans="1:16" x14ac:dyDescent="0.2">
      <c r="A41" t="s">
        <v>57</v>
      </c>
      <c r="E41" s="41" t="s">
        <v>58</v>
      </c>
    </row>
    <row r="42" spans="1:16" x14ac:dyDescent="0.2">
      <c r="A42" t="s">
        <v>49</v>
      </c>
      <c r="B42" s="36" t="s">
        <v>85</v>
      </c>
      <c r="C42" s="36" t="s">
        <v>1109</v>
      </c>
      <c r="D42" s="37" t="s">
        <v>5</v>
      </c>
      <c r="E42" s="13" t="s">
        <v>1110</v>
      </c>
      <c r="F42" s="38" t="s">
        <v>52</v>
      </c>
      <c r="G42" s="39">
        <v>16</v>
      </c>
      <c r="H42" s="38">
        <v>0</v>
      </c>
      <c r="I42" s="38">
        <f>ROUND(G42*H42,6)</f>
        <v>0</v>
      </c>
      <c r="L42" s="40">
        <v>0</v>
      </c>
      <c r="M42" s="34">
        <f>ROUND(ROUND(L42,2)*ROUND(G42,3),2)</f>
        <v>0</v>
      </c>
      <c r="N42" s="38" t="s">
        <v>488</v>
      </c>
      <c r="O42">
        <f>(M42*21)/100</f>
        <v>0</v>
      </c>
      <c r="P42" t="s">
        <v>27</v>
      </c>
    </row>
    <row r="43" spans="1:16" x14ac:dyDescent="0.2">
      <c r="A43" s="37" t="s">
        <v>54</v>
      </c>
      <c r="E43" s="41" t="s">
        <v>5</v>
      </c>
    </row>
    <row r="44" spans="1:16" x14ac:dyDescent="0.2">
      <c r="A44" s="37" t="s">
        <v>55</v>
      </c>
      <c r="E44" s="42" t="s">
        <v>1102</v>
      </c>
    </row>
    <row r="45" spans="1:16" x14ac:dyDescent="0.2">
      <c r="A45" t="s">
        <v>57</v>
      </c>
      <c r="E45" s="41" t="s">
        <v>58</v>
      </c>
    </row>
    <row r="46" spans="1:16" ht="25.5" x14ac:dyDescent="0.2">
      <c r="A46" t="s">
        <v>49</v>
      </c>
      <c r="B46" s="36" t="s">
        <v>88</v>
      </c>
      <c r="C46" s="36" t="s">
        <v>1111</v>
      </c>
      <c r="D46" s="37" t="s">
        <v>5</v>
      </c>
      <c r="E46" s="13" t="s">
        <v>1112</v>
      </c>
      <c r="F46" s="38" t="s">
        <v>52</v>
      </c>
      <c r="G46" s="39">
        <v>2</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1102</v>
      </c>
    </row>
    <row r="49" spans="1:16" x14ac:dyDescent="0.2">
      <c r="A49" t="s">
        <v>57</v>
      </c>
      <c r="E49" s="41" t="s">
        <v>58</v>
      </c>
    </row>
    <row r="50" spans="1:16" ht="25.5" x14ac:dyDescent="0.2">
      <c r="A50" t="s">
        <v>49</v>
      </c>
      <c r="B50" s="36" t="s">
        <v>91</v>
      </c>
      <c r="C50" s="36" t="s">
        <v>858</v>
      </c>
      <c r="D50" s="37" t="s">
        <v>5</v>
      </c>
      <c r="E50" s="13" t="s">
        <v>859</v>
      </c>
      <c r="F50" s="38" t="s">
        <v>52</v>
      </c>
      <c r="G50" s="39">
        <v>2</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1102</v>
      </c>
    </row>
    <row r="53" spans="1:16" x14ac:dyDescent="0.2">
      <c r="A53" t="s">
        <v>57</v>
      </c>
      <c r="E53" s="41" t="s">
        <v>58</v>
      </c>
    </row>
    <row r="54" spans="1:16" ht="25.5" x14ac:dyDescent="0.2">
      <c r="A54" t="s">
        <v>49</v>
      </c>
      <c r="B54" s="36" t="s">
        <v>95</v>
      </c>
      <c r="C54" s="36" t="s">
        <v>860</v>
      </c>
      <c r="D54" s="37" t="s">
        <v>5</v>
      </c>
      <c r="E54" s="13" t="s">
        <v>861</v>
      </c>
      <c r="F54" s="38" t="s">
        <v>52</v>
      </c>
      <c r="G54" s="39">
        <v>2</v>
      </c>
      <c r="H54" s="38">
        <v>0</v>
      </c>
      <c r="I54" s="38">
        <f>ROUND(G54*H54,6)</f>
        <v>0</v>
      </c>
      <c r="L54" s="40">
        <v>0</v>
      </c>
      <c r="M54" s="34">
        <f>ROUND(ROUND(L54,2)*ROUND(G54,3),2)</f>
        <v>0</v>
      </c>
      <c r="N54" s="38" t="s">
        <v>488</v>
      </c>
      <c r="O54">
        <f>(M54*21)/100</f>
        <v>0</v>
      </c>
      <c r="P54" t="s">
        <v>27</v>
      </c>
    </row>
    <row r="55" spans="1:16" x14ac:dyDescent="0.2">
      <c r="A55" s="37" t="s">
        <v>54</v>
      </c>
      <c r="E55" s="41" t="s">
        <v>5</v>
      </c>
    </row>
    <row r="56" spans="1:16" x14ac:dyDescent="0.2">
      <c r="A56" s="37" t="s">
        <v>55</v>
      </c>
      <c r="E56" s="42" t="s">
        <v>1102</v>
      </c>
    </row>
    <row r="57" spans="1:16" x14ac:dyDescent="0.2">
      <c r="A57" t="s">
        <v>57</v>
      </c>
      <c r="E57" s="41" t="s">
        <v>58</v>
      </c>
    </row>
    <row r="58" spans="1:16" ht="25.5" x14ac:dyDescent="0.2">
      <c r="A58" t="s">
        <v>49</v>
      </c>
      <c r="B58" s="36" t="s">
        <v>98</v>
      </c>
      <c r="C58" s="36" t="s">
        <v>1113</v>
      </c>
      <c r="D58" s="37" t="s">
        <v>5</v>
      </c>
      <c r="E58" s="13" t="s">
        <v>1114</v>
      </c>
      <c r="F58" s="38" t="s">
        <v>52</v>
      </c>
      <c r="G58" s="39">
        <v>12</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1102</v>
      </c>
    </row>
    <row r="61" spans="1:16" x14ac:dyDescent="0.2">
      <c r="A61" t="s">
        <v>57</v>
      </c>
      <c r="E61" s="41" t="s">
        <v>58</v>
      </c>
    </row>
    <row r="62" spans="1:16" x14ac:dyDescent="0.2">
      <c r="A62" t="s">
        <v>49</v>
      </c>
      <c r="B62" s="36" t="s">
        <v>101</v>
      </c>
      <c r="C62" s="36" t="s">
        <v>1115</v>
      </c>
      <c r="D62" s="37" t="s">
        <v>5</v>
      </c>
      <c r="E62" s="13" t="s">
        <v>1116</v>
      </c>
      <c r="F62" s="38" t="s">
        <v>288</v>
      </c>
      <c r="G62" s="39">
        <v>350</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1102</v>
      </c>
    </row>
    <row r="65" spans="1:16" x14ac:dyDescent="0.2">
      <c r="A65" t="s">
        <v>57</v>
      </c>
      <c r="E65" s="41" t="s">
        <v>58</v>
      </c>
    </row>
    <row r="66" spans="1:16" x14ac:dyDescent="0.2">
      <c r="A66" t="s">
        <v>49</v>
      </c>
      <c r="B66" s="36" t="s">
        <v>105</v>
      </c>
      <c r="C66" s="36" t="s">
        <v>864</v>
      </c>
      <c r="D66" s="37" t="s">
        <v>5</v>
      </c>
      <c r="E66" s="13" t="s">
        <v>865</v>
      </c>
      <c r="F66" s="38" t="s">
        <v>52</v>
      </c>
      <c r="G66" s="39">
        <v>42</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1102</v>
      </c>
    </row>
    <row r="69" spans="1:16" x14ac:dyDescent="0.2">
      <c r="A69" t="s">
        <v>57</v>
      </c>
      <c r="E69" s="41" t="s">
        <v>58</v>
      </c>
    </row>
    <row r="70" spans="1:16" x14ac:dyDescent="0.2">
      <c r="A70" t="s">
        <v>49</v>
      </c>
      <c r="B70" s="36" t="s">
        <v>108</v>
      </c>
      <c r="C70" s="36" t="s">
        <v>1117</v>
      </c>
      <c r="D70" s="37" t="s">
        <v>5</v>
      </c>
      <c r="E70" s="13" t="s">
        <v>1118</v>
      </c>
      <c r="F70" s="38" t="s">
        <v>52</v>
      </c>
      <c r="G70" s="39">
        <v>1</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1102</v>
      </c>
    </row>
    <row r="73" spans="1:16" x14ac:dyDescent="0.2">
      <c r="A73" t="s">
        <v>57</v>
      </c>
      <c r="E73" s="41" t="s">
        <v>58</v>
      </c>
    </row>
    <row r="74" spans="1:16" x14ac:dyDescent="0.2">
      <c r="A74" t="s">
        <v>49</v>
      </c>
      <c r="B74" s="36" t="s">
        <v>111</v>
      </c>
      <c r="C74" s="36" t="s">
        <v>1119</v>
      </c>
      <c r="D74" s="37" t="s">
        <v>5</v>
      </c>
      <c r="E74" s="13" t="s">
        <v>1120</v>
      </c>
      <c r="F74" s="38" t="s">
        <v>52</v>
      </c>
      <c r="G74" s="39">
        <v>2</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1102</v>
      </c>
    </row>
    <row r="77" spans="1:16" x14ac:dyDescent="0.2">
      <c r="A77" t="s">
        <v>57</v>
      </c>
      <c r="E77" s="41" t="s">
        <v>58</v>
      </c>
    </row>
    <row r="78" spans="1:16" x14ac:dyDescent="0.2">
      <c r="A78" t="s">
        <v>49</v>
      </c>
      <c r="B78" s="36" t="s">
        <v>115</v>
      </c>
      <c r="C78" s="36" t="s">
        <v>1121</v>
      </c>
      <c r="D78" s="37" t="s">
        <v>5</v>
      </c>
      <c r="E78" s="13" t="s">
        <v>1122</v>
      </c>
      <c r="F78" s="38" t="s">
        <v>52</v>
      </c>
      <c r="G78" s="39">
        <v>1</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1102</v>
      </c>
    </row>
    <row r="81" spans="1:16" x14ac:dyDescent="0.2">
      <c r="A81" t="s">
        <v>57</v>
      </c>
      <c r="E81" s="41" t="s">
        <v>58</v>
      </c>
    </row>
    <row r="82" spans="1:16" x14ac:dyDescent="0.2">
      <c r="A82" t="s">
        <v>49</v>
      </c>
      <c r="B82" s="36" t="s">
        <v>118</v>
      </c>
      <c r="C82" s="36" t="s">
        <v>1123</v>
      </c>
      <c r="D82" s="37" t="s">
        <v>5</v>
      </c>
      <c r="E82" s="13" t="s">
        <v>1124</v>
      </c>
      <c r="F82" s="38" t="s">
        <v>52</v>
      </c>
      <c r="G82" s="39">
        <v>2</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1102</v>
      </c>
    </row>
    <row r="85" spans="1:16" x14ac:dyDescent="0.2">
      <c r="A85" t="s">
        <v>57</v>
      </c>
      <c r="E85" s="41" t="s">
        <v>58</v>
      </c>
    </row>
    <row r="86" spans="1:16" x14ac:dyDescent="0.2">
      <c r="A86" t="s">
        <v>49</v>
      </c>
      <c r="B86" s="36" t="s">
        <v>122</v>
      </c>
      <c r="C86" s="36" t="s">
        <v>1125</v>
      </c>
      <c r="D86" s="37" t="s">
        <v>5</v>
      </c>
      <c r="E86" s="13" t="s">
        <v>1126</v>
      </c>
      <c r="F86" s="38" t="s">
        <v>52</v>
      </c>
      <c r="G86" s="39">
        <v>10</v>
      </c>
      <c r="H86" s="38">
        <v>0</v>
      </c>
      <c r="I86" s="38">
        <f>ROUND(G86*H86,6)</f>
        <v>0</v>
      </c>
      <c r="L86" s="40">
        <v>0</v>
      </c>
      <c r="M86" s="34">
        <f>ROUND(ROUND(L86,2)*ROUND(G86,3),2)</f>
        <v>0</v>
      </c>
      <c r="N86" s="38" t="s">
        <v>488</v>
      </c>
      <c r="O86">
        <f>(M86*21)/100</f>
        <v>0</v>
      </c>
      <c r="P86" t="s">
        <v>27</v>
      </c>
    </row>
    <row r="87" spans="1:16" x14ac:dyDescent="0.2">
      <c r="A87" s="37" t="s">
        <v>54</v>
      </c>
      <c r="E87" s="41" t="s">
        <v>5</v>
      </c>
    </row>
    <row r="88" spans="1:16" x14ac:dyDescent="0.2">
      <c r="A88" s="37" t="s">
        <v>55</v>
      </c>
      <c r="E88" s="42" t="s">
        <v>1102</v>
      </c>
    </row>
    <row r="89" spans="1:16" x14ac:dyDescent="0.2">
      <c r="A89" t="s">
        <v>57</v>
      </c>
      <c r="E89" s="41" t="s">
        <v>58</v>
      </c>
    </row>
    <row r="90" spans="1:16" x14ac:dyDescent="0.2">
      <c r="A90" t="s">
        <v>49</v>
      </c>
      <c r="B90" s="36" t="s">
        <v>125</v>
      </c>
      <c r="C90" s="36" t="s">
        <v>1127</v>
      </c>
      <c r="D90" s="37" t="s">
        <v>5</v>
      </c>
      <c r="E90" s="13" t="s">
        <v>1128</v>
      </c>
      <c r="F90" s="38" t="s">
        <v>52</v>
      </c>
      <c r="G90" s="39">
        <v>1</v>
      </c>
      <c r="H90" s="38">
        <v>0</v>
      </c>
      <c r="I90" s="38">
        <f>ROUND(G90*H90,6)</f>
        <v>0</v>
      </c>
      <c r="L90" s="40">
        <v>0</v>
      </c>
      <c r="M90" s="34">
        <f>ROUND(ROUND(L90,2)*ROUND(G90,3),2)</f>
        <v>0</v>
      </c>
      <c r="N90" s="38" t="s">
        <v>488</v>
      </c>
      <c r="O90">
        <f>(M90*21)/100</f>
        <v>0</v>
      </c>
      <c r="P90" t="s">
        <v>27</v>
      </c>
    </row>
    <row r="91" spans="1:16" x14ac:dyDescent="0.2">
      <c r="A91" s="37" t="s">
        <v>54</v>
      </c>
      <c r="E91" s="41" t="s">
        <v>5</v>
      </c>
    </row>
    <row r="92" spans="1:16" x14ac:dyDescent="0.2">
      <c r="A92" s="37" t="s">
        <v>55</v>
      </c>
      <c r="E92" s="42" t="s">
        <v>1102</v>
      </c>
    </row>
    <row r="93" spans="1:16" x14ac:dyDescent="0.2">
      <c r="A93" t="s">
        <v>57</v>
      </c>
      <c r="E93" s="41" t="s">
        <v>58</v>
      </c>
    </row>
    <row r="94" spans="1:16" x14ac:dyDescent="0.2">
      <c r="A94" t="s">
        <v>49</v>
      </c>
      <c r="B94" s="36" t="s">
        <v>129</v>
      </c>
      <c r="C94" s="36" t="s">
        <v>676</v>
      </c>
      <c r="D94" s="37" t="s">
        <v>5</v>
      </c>
      <c r="E94" s="13" t="s">
        <v>677</v>
      </c>
      <c r="F94" s="38" t="s">
        <v>52</v>
      </c>
      <c r="G94" s="39">
        <v>1</v>
      </c>
      <c r="H94" s="38">
        <v>0</v>
      </c>
      <c r="I94" s="38">
        <f>ROUND(G94*H94,6)</f>
        <v>0</v>
      </c>
      <c r="L94" s="40">
        <v>0</v>
      </c>
      <c r="M94" s="34">
        <f>ROUND(ROUND(L94,2)*ROUND(G94,3),2)</f>
        <v>0</v>
      </c>
      <c r="N94" s="38" t="s">
        <v>488</v>
      </c>
      <c r="O94">
        <f>(M94*21)/100</f>
        <v>0</v>
      </c>
      <c r="P94" t="s">
        <v>27</v>
      </c>
    </row>
    <row r="95" spans="1:16" x14ac:dyDescent="0.2">
      <c r="A95" s="37" t="s">
        <v>54</v>
      </c>
      <c r="E95" s="41" t="s">
        <v>5</v>
      </c>
    </row>
    <row r="96" spans="1:16" x14ac:dyDescent="0.2">
      <c r="A96" s="37" t="s">
        <v>55</v>
      </c>
      <c r="E96" s="42" t="s">
        <v>1102</v>
      </c>
    </row>
    <row r="97" spans="1:16" x14ac:dyDescent="0.2">
      <c r="A97" t="s">
        <v>57</v>
      </c>
      <c r="E97" s="41" t="s">
        <v>58</v>
      </c>
    </row>
    <row r="98" spans="1:16" x14ac:dyDescent="0.2">
      <c r="A98" t="s">
        <v>49</v>
      </c>
      <c r="B98" s="36" t="s">
        <v>133</v>
      </c>
      <c r="C98" s="36" t="s">
        <v>1129</v>
      </c>
      <c r="D98" s="37" t="s">
        <v>5</v>
      </c>
      <c r="E98" s="13" t="s">
        <v>1130</v>
      </c>
      <c r="F98" s="38" t="s">
        <v>52</v>
      </c>
      <c r="G98" s="39">
        <v>1</v>
      </c>
      <c r="H98" s="38">
        <v>0</v>
      </c>
      <c r="I98" s="38">
        <f>ROUND(G98*H98,6)</f>
        <v>0</v>
      </c>
      <c r="L98" s="40">
        <v>0</v>
      </c>
      <c r="M98" s="34">
        <f>ROUND(ROUND(L98,2)*ROUND(G98,3),2)</f>
        <v>0</v>
      </c>
      <c r="N98" s="38" t="s">
        <v>488</v>
      </c>
      <c r="O98">
        <f>(M98*21)/100</f>
        <v>0</v>
      </c>
      <c r="P98" t="s">
        <v>27</v>
      </c>
    </row>
    <row r="99" spans="1:16" x14ac:dyDescent="0.2">
      <c r="A99" s="37" t="s">
        <v>54</v>
      </c>
      <c r="E99" s="41" t="s">
        <v>5</v>
      </c>
    </row>
    <row r="100" spans="1:16" x14ac:dyDescent="0.2">
      <c r="A100" s="37" t="s">
        <v>55</v>
      </c>
      <c r="E100" s="42" t="s">
        <v>1102</v>
      </c>
    </row>
    <row r="101" spans="1:16" x14ac:dyDescent="0.2">
      <c r="A101" t="s">
        <v>57</v>
      </c>
      <c r="E101" s="41" t="s">
        <v>58</v>
      </c>
    </row>
    <row r="102" spans="1:16" ht="38.25" x14ac:dyDescent="0.2">
      <c r="A102" t="s">
        <v>49</v>
      </c>
      <c r="B102" s="36" t="s">
        <v>137</v>
      </c>
      <c r="C102" s="36" t="s">
        <v>1131</v>
      </c>
      <c r="D102" s="37" t="s">
        <v>5</v>
      </c>
      <c r="E102" s="13" t="s">
        <v>1132</v>
      </c>
      <c r="F102" s="38" t="s">
        <v>52</v>
      </c>
      <c r="G102" s="39">
        <v>5</v>
      </c>
      <c r="H102" s="38">
        <v>0</v>
      </c>
      <c r="I102" s="38">
        <f>ROUND(G102*H102,6)</f>
        <v>0</v>
      </c>
      <c r="L102" s="40">
        <v>0</v>
      </c>
      <c r="M102" s="34">
        <f>ROUND(ROUND(L102,2)*ROUND(G102,3),2)</f>
        <v>0</v>
      </c>
      <c r="N102" s="38" t="s">
        <v>488</v>
      </c>
      <c r="O102">
        <f>(M102*21)/100</f>
        <v>0</v>
      </c>
      <c r="P102" t="s">
        <v>27</v>
      </c>
    </row>
    <row r="103" spans="1:16" x14ac:dyDescent="0.2">
      <c r="A103" s="37" t="s">
        <v>54</v>
      </c>
      <c r="E103" s="41" t="s">
        <v>5</v>
      </c>
    </row>
    <row r="104" spans="1:16" x14ac:dyDescent="0.2">
      <c r="A104" s="37" t="s">
        <v>55</v>
      </c>
      <c r="E104" s="42" t="s">
        <v>1102</v>
      </c>
    </row>
    <row r="105" spans="1:16" x14ac:dyDescent="0.2">
      <c r="A105" t="s">
        <v>57</v>
      </c>
      <c r="E105" s="41" t="s">
        <v>58</v>
      </c>
    </row>
    <row r="106" spans="1:16" x14ac:dyDescent="0.2">
      <c r="A106" t="s">
        <v>49</v>
      </c>
      <c r="B106" s="36" t="s">
        <v>141</v>
      </c>
      <c r="C106" s="36" t="s">
        <v>1133</v>
      </c>
      <c r="D106" s="37" t="s">
        <v>5</v>
      </c>
      <c r="E106" s="13" t="s">
        <v>1134</v>
      </c>
      <c r="F106" s="38" t="s">
        <v>52</v>
      </c>
      <c r="G106" s="39">
        <v>1</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1102</v>
      </c>
    </row>
    <row r="109" spans="1:16" x14ac:dyDescent="0.2">
      <c r="A109" t="s">
        <v>57</v>
      </c>
      <c r="E109" s="41" t="s">
        <v>58</v>
      </c>
    </row>
    <row r="110" spans="1:16" ht="25.5" x14ac:dyDescent="0.2">
      <c r="A110" t="s">
        <v>49</v>
      </c>
      <c r="B110" s="36" t="s">
        <v>145</v>
      </c>
      <c r="C110" s="36" t="s">
        <v>1135</v>
      </c>
      <c r="D110" s="37" t="s">
        <v>5</v>
      </c>
      <c r="E110" s="13" t="s">
        <v>1136</v>
      </c>
      <c r="F110" s="38" t="s">
        <v>52</v>
      </c>
      <c r="G110" s="39">
        <v>5</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1102</v>
      </c>
    </row>
    <row r="113" spans="1:16" x14ac:dyDescent="0.2">
      <c r="A113" t="s">
        <v>57</v>
      </c>
      <c r="E113" s="41" t="s">
        <v>58</v>
      </c>
    </row>
    <row r="114" spans="1:16" x14ac:dyDescent="0.2">
      <c r="A114" t="s">
        <v>49</v>
      </c>
      <c r="B114" s="36" t="s">
        <v>148</v>
      </c>
      <c r="C114" s="36" t="s">
        <v>1137</v>
      </c>
      <c r="D114" s="37" t="s">
        <v>5</v>
      </c>
      <c r="E114" s="13" t="s">
        <v>1138</v>
      </c>
      <c r="F114" s="38" t="s">
        <v>52</v>
      </c>
      <c r="G114" s="39">
        <v>1</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1102</v>
      </c>
    </row>
    <row r="117" spans="1:16" x14ac:dyDescent="0.2">
      <c r="A117" t="s">
        <v>57</v>
      </c>
      <c r="E117" s="41" t="s">
        <v>58</v>
      </c>
    </row>
    <row r="118" spans="1:16" x14ac:dyDescent="0.2">
      <c r="A118" t="s">
        <v>49</v>
      </c>
      <c r="B118" s="36" t="s">
        <v>152</v>
      </c>
      <c r="C118" s="36" t="s">
        <v>1139</v>
      </c>
      <c r="D118" s="37" t="s">
        <v>5</v>
      </c>
      <c r="E118" s="13" t="s">
        <v>1140</v>
      </c>
      <c r="F118" s="38" t="s">
        <v>52</v>
      </c>
      <c r="G118" s="39">
        <v>1</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1102</v>
      </c>
    </row>
    <row r="121" spans="1:16" x14ac:dyDescent="0.2">
      <c r="A121" t="s">
        <v>57</v>
      </c>
      <c r="E121" s="41" t="s">
        <v>58</v>
      </c>
    </row>
    <row r="122" spans="1:16" ht="25.5" x14ac:dyDescent="0.2">
      <c r="A122" t="s">
        <v>49</v>
      </c>
      <c r="B122" s="36" t="s">
        <v>156</v>
      </c>
      <c r="C122" s="36" t="s">
        <v>1141</v>
      </c>
      <c r="D122" s="37" t="s">
        <v>5</v>
      </c>
      <c r="E122" s="13" t="s">
        <v>1142</v>
      </c>
      <c r="F122" s="38" t="s">
        <v>52</v>
      </c>
      <c r="G122" s="39">
        <v>1</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1102</v>
      </c>
    </row>
    <row r="125" spans="1:16" x14ac:dyDescent="0.2">
      <c r="A125" t="s">
        <v>57</v>
      </c>
      <c r="E125" s="41" t="s">
        <v>58</v>
      </c>
    </row>
    <row r="126" spans="1:16" ht="25.5" x14ac:dyDescent="0.2">
      <c r="A126" t="s">
        <v>49</v>
      </c>
      <c r="B126" s="36" t="s">
        <v>159</v>
      </c>
      <c r="C126" s="36" t="s">
        <v>1143</v>
      </c>
      <c r="D126" s="37" t="s">
        <v>5</v>
      </c>
      <c r="E126" s="13" t="s">
        <v>1144</v>
      </c>
      <c r="F126" s="38" t="s">
        <v>52</v>
      </c>
      <c r="G126" s="39">
        <v>7</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1102</v>
      </c>
    </row>
    <row r="129" spans="1:16" x14ac:dyDescent="0.2">
      <c r="A129" t="s">
        <v>57</v>
      </c>
      <c r="E129" s="41" t="s">
        <v>58</v>
      </c>
    </row>
    <row r="130" spans="1:16" ht="25.5" x14ac:dyDescent="0.2">
      <c r="A130" t="s">
        <v>49</v>
      </c>
      <c r="B130" s="36" t="s">
        <v>163</v>
      </c>
      <c r="C130" s="36" t="s">
        <v>1145</v>
      </c>
      <c r="D130" s="37" t="s">
        <v>5</v>
      </c>
      <c r="E130" s="13" t="s">
        <v>1146</v>
      </c>
      <c r="F130" s="38" t="s">
        <v>52</v>
      </c>
      <c r="G130" s="39">
        <v>1</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1102</v>
      </c>
    </row>
    <row r="133" spans="1:16" x14ac:dyDescent="0.2">
      <c r="A133" t="s">
        <v>57</v>
      </c>
      <c r="E133" s="41" t="s">
        <v>58</v>
      </c>
    </row>
    <row r="134" spans="1:16" x14ac:dyDescent="0.2">
      <c r="A134" t="s">
        <v>49</v>
      </c>
      <c r="B134" s="36" t="s">
        <v>166</v>
      </c>
      <c r="C134" s="36" t="s">
        <v>1147</v>
      </c>
      <c r="D134" s="37" t="s">
        <v>5</v>
      </c>
      <c r="E134" s="13" t="s">
        <v>1148</v>
      </c>
      <c r="F134" s="38" t="s">
        <v>52</v>
      </c>
      <c r="G134" s="39">
        <v>1</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1102</v>
      </c>
    </row>
    <row r="137" spans="1:16" x14ac:dyDescent="0.2">
      <c r="A137" t="s">
        <v>57</v>
      </c>
      <c r="E137" s="41" t="s">
        <v>58</v>
      </c>
    </row>
    <row r="138" spans="1:16" x14ac:dyDescent="0.2">
      <c r="A138" t="s">
        <v>49</v>
      </c>
      <c r="B138" s="36" t="s">
        <v>170</v>
      </c>
      <c r="C138" s="36" t="s">
        <v>1149</v>
      </c>
      <c r="D138" s="37" t="s">
        <v>5</v>
      </c>
      <c r="E138" s="13" t="s">
        <v>1150</v>
      </c>
      <c r="F138" s="38" t="s">
        <v>52</v>
      </c>
      <c r="G138" s="39">
        <v>1</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x14ac:dyDescent="0.2">
      <c r="A140" s="37" t="s">
        <v>55</v>
      </c>
      <c r="E140" s="42" t="s">
        <v>1102</v>
      </c>
    </row>
    <row r="141" spans="1:16" x14ac:dyDescent="0.2">
      <c r="A141" t="s">
        <v>57</v>
      </c>
      <c r="E141" s="41" t="s">
        <v>58</v>
      </c>
    </row>
    <row r="142" spans="1:16" x14ac:dyDescent="0.2">
      <c r="A142" t="s">
        <v>49</v>
      </c>
      <c r="B142" s="36" t="s">
        <v>174</v>
      </c>
      <c r="C142" s="36" t="s">
        <v>1151</v>
      </c>
      <c r="D142" s="37" t="s">
        <v>5</v>
      </c>
      <c r="E142" s="13" t="s">
        <v>1152</v>
      </c>
      <c r="F142" s="38" t="s">
        <v>52</v>
      </c>
      <c r="G142" s="39">
        <v>1</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x14ac:dyDescent="0.2">
      <c r="A144" s="37" t="s">
        <v>55</v>
      </c>
      <c r="E144" s="42" t="s">
        <v>1102</v>
      </c>
    </row>
    <row r="145" spans="1:16" x14ac:dyDescent="0.2">
      <c r="A145" t="s">
        <v>57</v>
      </c>
      <c r="E145" s="41" t="s">
        <v>58</v>
      </c>
    </row>
    <row r="146" spans="1:16" x14ac:dyDescent="0.2">
      <c r="A146" t="s">
        <v>49</v>
      </c>
      <c r="B146" s="36" t="s">
        <v>179</v>
      </c>
      <c r="C146" s="36" t="s">
        <v>1153</v>
      </c>
      <c r="D146" s="37" t="s">
        <v>5</v>
      </c>
      <c r="E146" s="13" t="s">
        <v>1154</v>
      </c>
      <c r="F146" s="38" t="s">
        <v>52</v>
      </c>
      <c r="G146" s="39">
        <v>1</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x14ac:dyDescent="0.2">
      <c r="A148" s="37" t="s">
        <v>55</v>
      </c>
      <c r="E148" s="42" t="s">
        <v>1102</v>
      </c>
    </row>
    <row r="149" spans="1:16" x14ac:dyDescent="0.2">
      <c r="A149" t="s">
        <v>57</v>
      </c>
      <c r="E149" s="41" t="s">
        <v>58</v>
      </c>
    </row>
    <row r="150" spans="1:16" ht="25.5" x14ac:dyDescent="0.2">
      <c r="A150" t="s">
        <v>49</v>
      </c>
      <c r="B150" s="36" t="s">
        <v>184</v>
      </c>
      <c r="C150" s="36" t="s">
        <v>1155</v>
      </c>
      <c r="D150" s="37" t="s">
        <v>5</v>
      </c>
      <c r="E150" s="13" t="s">
        <v>1156</v>
      </c>
      <c r="F150" s="38" t="s">
        <v>52</v>
      </c>
      <c r="G150" s="39">
        <v>1</v>
      </c>
      <c r="H150" s="38">
        <v>0</v>
      </c>
      <c r="I150" s="38">
        <f>ROUND(G150*H150,6)</f>
        <v>0</v>
      </c>
      <c r="L150" s="40">
        <v>0</v>
      </c>
      <c r="M150" s="34">
        <f>ROUND(ROUND(L150,2)*ROUND(G150,3),2)</f>
        <v>0</v>
      </c>
      <c r="N150" s="38" t="s">
        <v>488</v>
      </c>
      <c r="O150">
        <f>(M150*21)/100</f>
        <v>0</v>
      </c>
      <c r="P150" t="s">
        <v>27</v>
      </c>
    </row>
    <row r="151" spans="1:16" x14ac:dyDescent="0.2">
      <c r="A151" s="37" t="s">
        <v>54</v>
      </c>
      <c r="E151" s="41" t="s">
        <v>5</v>
      </c>
    </row>
    <row r="152" spans="1:16" x14ac:dyDescent="0.2">
      <c r="A152" s="37" t="s">
        <v>55</v>
      </c>
      <c r="E152" s="42" t="s">
        <v>1102</v>
      </c>
    </row>
    <row r="153" spans="1:16" x14ac:dyDescent="0.2">
      <c r="A153" t="s">
        <v>57</v>
      </c>
      <c r="E153" s="41" t="s">
        <v>58</v>
      </c>
    </row>
    <row r="154" spans="1:16" ht="38.25" x14ac:dyDescent="0.2">
      <c r="A154" t="s">
        <v>49</v>
      </c>
      <c r="B154" s="36" t="s">
        <v>188</v>
      </c>
      <c r="C154" s="36" t="s">
        <v>1157</v>
      </c>
      <c r="D154" s="37" t="s">
        <v>5</v>
      </c>
      <c r="E154" s="13" t="s">
        <v>1158</v>
      </c>
      <c r="F154" s="38" t="s">
        <v>52</v>
      </c>
      <c r="G154" s="39">
        <v>1</v>
      </c>
      <c r="H154" s="38">
        <v>0</v>
      </c>
      <c r="I154" s="38">
        <f>ROUND(G154*H154,6)</f>
        <v>0</v>
      </c>
      <c r="L154" s="40">
        <v>0</v>
      </c>
      <c r="M154" s="34">
        <f>ROUND(ROUND(L154,2)*ROUND(G154,3),2)</f>
        <v>0</v>
      </c>
      <c r="N154" s="38" t="s">
        <v>488</v>
      </c>
      <c r="O154">
        <f>(M154*21)/100</f>
        <v>0</v>
      </c>
      <c r="P154" t="s">
        <v>27</v>
      </c>
    </row>
    <row r="155" spans="1:16" x14ac:dyDescent="0.2">
      <c r="A155" s="37" t="s">
        <v>54</v>
      </c>
      <c r="E155" s="41" t="s">
        <v>5</v>
      </c>
    </row>
    <row r="156" spans="1:16" x14ac:dyDescent="0.2">
      <c r="A156" s="37" t="s">
        <v>55</v>
      </c>
      <c r="E156" s="42" t="s">
        <v>1102</v>
      </c>
    </row>
    <row r="157" spans="1:16" x14ac:dyDescent="0.2">
      <c r="A157" t="s">
        <v>57</v>
      </c>
      <c r="E157" s="41" t="s">
        <v>58</v>
      </c>
    </row>
    <row r="158" spans="1:16" ht="25.5" x14ac:dyDescent="0.2">
      <c r="A158" t="s">
        <v>49</v>
      </c>
      <c r="B158" s="36" t="s">
        <v>192</v>
      </c>
      <c r="C158" s="36" t="s">
        <v>1159</v>
      </c>
      <c r="D158" s="37" t="s">
        <v>5</v>
      </c>
      <c r="E158" s="13" t="s">
        <v>1160</v>
      </c>
      <c r="F158" s="38" t="s">
        <v>52</v>
      </c>
      <c r="G158" s="39">
        <v>1</v>
      </c>
      <c r="H158" s="38">
        <v>0</v>
      </c>
      <c r="I158" s="38">
        <f>ROUND(G158*H158,6)</f>
        <v>0</v>
      </c>
      <c r="L158" s="40">
        <v>0</v>
      </c>
      <c r="M158" s="34">
        <f>ROUND(ROUND(L158,2)*ROUND(G158,3),2)</f>
        <v>0</v>
      </c>
      <c r="N158" s="38" t="s">
        <v>488</v>
      </c>
      <c r="O158">
        <f>(M158*21)/100</f>
        <v>0</v>
      </c>
      <c r="P158" t="s">
        <v>27</v>
      </c>
    </row>
    <row r="159" spans="1:16" x14ac:dyDescent="0.2">
      <c r="A159" s="37" t="s">
        <v>54</v>
      </c>
      <c r="E159" s="41" t="s">
        <v>5</v>
      </c>
    </row>
    <row r="160" spans="1:16" x14ac:dyDescent="0.2">
      <c r="A160" s="37" t="s">
        <v>55</v>
      </c>
      <c r="E160" s="42" t="s">
        <v>1102</v>
      </c>
    </row>
    <row r="161" spans="1:16" x14ac:dyDescent="0.2">
      <c r="A161" t="s">
        <v>57</v>
      </c>
      <c r="E161" s="41" t="s">
        <v>58</v>
      </c>
    </row>
    <row r="162" spans="1:16" x14ac:dyDescent="0.2">
      <c r="A162" t="s">
        <v>49</v>
      </c>
      <c r="B162" s="36" t="s">
        <v>196</v>
      </c>
      <c r="C162" s="36" t="s">
        <v>1161</v>
      </c>
      <c r="D162" s="37" t="s">
        <v>5</v>
      </c>
      <c r="E162" s="13" t="s">
        <v>1162</v>
      </c>
      <c r="F162" s="38" t="s">
        <v>52</v>
      </c>
      <c r="G162" s="39">
        <v>1</v>
      </c>
      <c r="H162" s="38">
        <v>0</v>
      </c>
      <c r="I162" s="38">
        <f>ROUND(G162*H162,6)</f>
        <v>0</v>
      </c>
      <c r="L162" s="40">
        <v>0</v>
      </c>
      <c r="M162" s="34">
        <f>ROUND(ROUND(L162,2)*ROUND(G162,3),2)</f>
        <v>0</v>
      </c>
      <c r="N162" s="38" t="s">
        <v>488</v>
      </c>
      <c r="O162">
        <f>(M162*21)/100</f>
        <v>0</v>
      </c>
      <c r="P162" t="s">
        <v>27</v>
      </c>
    </row>
    <row r="163" spans="1:16" x14ac:dyDescent="0.2">
      <c r="A163" s="37" t="s">
        <v>54</v>
      </c>
      <c r="E163" s="41" t="s">
        <v>5</v>
      </c>
    </row>
    <row r="164" spans="1:16" x14ac:dyDescent="0.2">
      <c r="A164" s="37" t="s">
        <v>55</v>
      </c>
      <c r="E164" s="42" t="s">
        <v>1102</v>
      </c>
    </row>
    <row r="165" spans="1:16" x14ac:dyDescent="0.2">
      <c r="A165" t="s">
        <v>57</v>
      </c>
      <c r="E165" s="41" t="s">
        <v>58</v>
      </c>
    </row>
    <row r="166" spans="1:16" x14ac:dyDescent="0.2">
      <c r="A166" t="s">
        <v>49</v>
      </c>
      <c r="B166" s="36" t="s">
        <v>200</v>
      </c>
      <c r="C166" s="36" t="s">
        <v>1163</v>
      </c>
      <c r="D166" s="37" t="s">
        <v>5</v>
      </c>
      <c r="E166" s="13" t="s">
        <v>1164</v>
      </c>
      <c r="F166" s="38" t="s">
        <v>52</v>
      </c>
      <c r="G166" s="39">
        <v>1</v>
      </c>
      <c r="H166" s="38">
        <v>0</v>
      </c>
      <c r="I166" s="38">
        <f>ROUND(G166*H166,6)</f>
        <v>0</v>
      </c>
      <c r="L166" s="40">
        <v>0</v>
      </c>
      <c r="M166" s="34">
        <f>ROUND(ROUND(L166,2)*ROUND(G166,3),2)</f>
        <v>0</v>
      </c>
      <c r="N166" s="38" t="s">
        <v>488</v>
      </c>
      <c r="O166">
        <f>(M166*21)/100</f>
        <v>0</v>
      </c>
      <c r="P166" t="s">
        <v>27</v>
      </c>
    </row>
    <row r="167" spans="1:16" x14ac:dyDescent="0.2">
      <c r="A167" s="37" t="s">
        <v>54</v>
      </c>
      <c r="E167" s="41" t="s">
        <v>5</v>
      </c>
    </row>
    <row r="168" spans="1:16" x14ac:dyDescent="0.2">
      <c r="A168" s="37" t="s">
        <v>55</v>
      </c>
      <c r="E168" s="42" t="s">
        <v>1102</v>
      </c>
    </row>
    <row r="169" spans="1:16" x14ac:dyDescent="0.2">
      <c r="A169" t="s">
        <v>57</v>
      </c>
      <c r="E169" s="41" t="s">
        <v>58</v>
      </c>
    </row>
    <row r="170" spans="1:16" x14ac:dyDescent="0.2">
      <c r="A170" t="s">
        <v>49</v>
      </c>
      <c r="B170" s="36" t="s">
        <v>203</v>
      </c>
      <c r="C170" s="36" t="s">
        <v>1165</v>
      </c>
      <c r="D170" s="37" t="s">
        <v>5</v>
      </c>
      <c r="E170" s="13" t="s">
        <v>1166</v>
      </c>
      <c r="F170" s="38" t="s">
        <v>52</v>
      </c>
      <c r="G170" s="39">
        <v>1</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x14ac:dyDescent="0.2">
      <c r="A172" s="37" t="s">
        <v>55</v>
      </c>
      <c r="E172" s="42" t="s">
        <v>1102</v>
      </c>
    </row>
    <row r="173" spans="1:16" x14ac:dyDescent="0.2">
      <c r="A173" t="s">
        <v>57</v>
      </c>
      <c r="E173" s="41" t="s">
        <v>58</v>
      </c>
    </row>
    <row r="174" spans="1:16" ht="25.5" x14ac:dyDescent="0.2">
      <c r="A174" t="s">
        <v>49</v>
      </c>
      <c r="B174" s="36" t="s">
        <v>207</v>
      </c>
      <c r="C174" s="36" t="s">
        <v>1167</v>
      </c>
      <c r="D174" s="37" t="s">
        <v>5</v>
      </c>
      <c r="E174" s="13" t="s">
        <v>1168</v>
      </c>
      <c r="F174" s="38" t="s">
        <v>52</v>
      </c>
      <c r="G174" s="39">
        <v>1</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1102</v>
      </c>
    </row>
    <row r="177" spans="1:16" x14ac:dyDescent="0.2">
      <c r="A177" t="s">
        <v>57</v>
      </c>
      <c r="E177" s="41" t="s">
        <v>58</v>
      </c>
    </row>
    <row r="178" spans="1:16" ht="25.5" x14ac:dyDescent="0.2">
      <c r="A178" t="s">
        <v>49</v>
      </c>
      <c r="B178" s="36" t="s">
        <v>211</v>
      </c>
      <c r="C178" s="36" t="s">
        <v>1169</v>
      </c>
      <c r="D178" s="37" t="s">
        <v>5</v>
      </c>
      <c r="E178" s="13" t="s">
        <v>1170</v>
      </c>
      <c r="F178" s="38" t="s">
        <v>52</v>
      </c>
      <c r="G178" s="39">
        <v>1</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x14ac:dyDescent="0.2">
      <c r="A180" s="37" t="s">
        <v>55</v>
      </c>
      <c r="E180" s="42" t="s">
        <v>1102</v>
      </c>
    </row>
    <row r="181" spans="1:16" x14ac:dyDescent="0.2">
      <c r="A181" t="s">
        <v>57</v>
      </c>
      <c r="E181" s="41" t="s">
        <v>58</v>
      </c>
    </row>
    <row r="182" spans="1:16" ht="25.5" x14ac:dyDescent="0.2">
      <c r="A182" t="s">
        <v>49</v>
      </c>
      <c r="B182" s="36" t="s">
        <v>214</v>
      </c>
      <c r="C182" s="36" t="s">
        <v>927</v>
      </c>
      <c r="D182" s="37" t="s">
        <v>5</v>
      </c>
      <c r="E182" s="13" t="s">
        <v>928</v>
      </c>
      <c r="F182" s="38" t="s">
        <v>52</v>
      </c>
      <c r="G182" s="39">
        <v>1</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1102</v>
      </c>
    </row>
    <row r="185" spans="1:16" x14ac:dyDescent="0.2">
      <c r="A185" t="s">
        <v>57</v>
      </c>
      <c r="E185" s="41" t="s">
        <v>58</v>
      </c>
    </row>
    <row r="186" spans="1:16" ht="25.5" x14ac:dyDescent="0.2">
      <c r="A186" t="s">
        <v>49</v>
      </c>
      <c r="B186" s="36" t="s">
        <v>218</v>
      </c>
      <c r="C186" s="36" t="s">
        <v>776</v>
      </c>
      <c r="D186" s="37" t="s">
        <v>5</v>
      </c>
      <c r="E186" s="13" t="s">
        <v>777</v>
      </c>
      <c r="F186" s="38" t="s">
        <v>52</v>
      </c>
      <c r="G186" s="39">
        <v>1</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1102</v>
      </c>
    </row>
    <row r="189" spans="1:16" x14ac:dyDescent="0.2">
      <c r="A189" t="s">
        <v>57</v>
      </c>
      <c r="E189" s="41" t="s">
        <v>58</v>
      </c>
    </row>
    <row r="190" spans="1:16" ht="38.25" x14ac:dyDescent="0.2">
      <c r="A190" t="s">
        <v>49</v>
      </c>
      <c r="B190" s="36" t="s">
        <v>222</v>
      </c>
      <c r="C190" s="36" t="s">
        <v>779</v>
      </c>
      <c r="D190" s="37" t="s">
        <v>5</v>
      </c>
      <c r="E190" s="13" t="s">
        <v>780</v>
      </c>
      <c r="F190" s="38" t="s">
        <v>52</v>
      </c>
      <c r="G190" s="39">
        <v>2</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1102</v>
      </c>
    </row>
    <row r="193" spans="1:16" x14ac:dyDescent="0.2">
      <c r="A193" t="s">
        <v>57</v>
      </c>
      <c r="E193" s="41" t="s">
        <v>58</v>
      </c>
    </row>
    <row r="194" spans="1:16" ht="25.5" x14ac:dyDescent="0.2">
      <c r="A194" t="s">
        <v>49</v>
      </c>
      <c r="B194" s="36" t="s">
        <v>225</v>
      </c>
      <c r="C194" s="36" t="s">
        <v>781</v>
      </c>
      <c r="D194" s="37" t="s">
        <v>5</v>
      </c>
      <c r="E194" s="13" t="s">
        <v>782</v>
      </c>
      <c r="F194" s="38" t="s">
        <v>52</v>
      </c>
      <c r="G194" s="39">
        <v>1</v>
      </c>
      <c r="H194" s="38">
        <v>0</v>
      </c>
      <c r="I194" s="38">
        <f>ROUND(G194*H194,6)</f>
        <v>0</v>
      </c>
      <c r="L194" s="40">
        <v>0</v>
      </c>
      <c r="M194" s="34">
        <f>ROUND(ROUND(L194,2)*ROUND(G194,3),2)</f>
        <v>0</v>
      </c>
      <c r="N194" s="38" t="s">
        <v>488</v>
      </c>
      <c r="O194">
        <f>(M194*21)/100</f>
        <v>0</v>
      </c>
      <c r="P194" t="s">
        <v>27</v>
      </c>
    </row>
    <row r="195" spans="1:16" x14ac:dyDescent="0.2">
      <c r="A195" s="37" t="s">
        <v>54</v>
      </c>
      <c r="E195" s="41" t="s">
        <v>5</v>
      </c>
    </row>
    <row r="196" spans="1:16" x14ac:dyDescent="0.2">
      <c r="A196" s="37" t="s">
        <v>55</v>
      </c>
      <c r="E196" s="42" t="s">
        <v>1102</v>
      </c>
    </row>
    <row r="197" spans="1:16" x14ac:dyDescent="0.2">
      <c r="A197" t="s">
        <v>57</v>
      </c>
      <c r="E197" s="41" t="s">
        <v>58</v>
      </c>
    </row>
    <row r="198" spans="1:16" x14ac:dyDescent="0.2">
      <c r="A198" t="s">
        <v>49</v>
      </c>
      <c r="B198" s="36" t="s">
        <v>229</v>
      </c>
      <c r="C198" s="36" t="s">
        <v>942</v>
      </c>
      <c r="D198" s="37" t="s">
        <v>5</v>
      </c>
      <c r="E198" s="13" t="s">
        <v>943</v>
      </c>
      <c r="F198" s="38" t="s">
        <v>177</v>
      </c>
      <c r="G198" s="39">
        <v>8</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1102</v>
      </c>
    </row>
    <row r="201" spans="1:16" x14ac:dyDescent="0.2">
      <c r="A201" t="s">
        <v>57</v>
      </c>
      <c r="E201" s="41" t="s">
        <v>58</v>
      </c>
    </row>
    <row r="202" spans="1:16" x14ac:dyDescent="0.2">
      <c r="A202" t="s">
        <v>49</v>
      </c>
      <c r="B202" s="36" t="s">
        <v>232</v>
      </c>
      <c r="C202" s="36" t="s">
        <v>945</v>
      </c>
      <c r="D202" s="37" t="s">
        <v>5</v>
      </c>
      <c r="E202" s="13" t="s">
        <v>946</v>
      </c>
      <c r="F202" s="38" t="s">
        <v>177</v>
      </c>
      <c r="G202" s="39">
        <v>12</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1102</v>
      </c>
    </row>
    <row r="205" spans="1:16" x14ac:dyDescent="0.2">
      <c r="A205" t="s">
        <v>57</v>
      </c>
      <c r="E205" s="41" t="s">
        <v>58</v>
      </c>
    </row>
    <row r="206" spans="1:16" x14ac:dyDescent="0.2">
      <c r="A206" t="s">
        <v>49</v>
      </c>
      <c r="B206" s="36" t="s">
        <v>236</v>
      </c>
      <c r="C206" s="36" t="s">
        <v>947</v>
      </c>
      <c r="D206" s="37" t="s">
        <v>5</v>
      </c>
      <c r="E206" s="13" t="s">
        <v>948</v>
      </c>
      <c r="F206" s="38" t="s">
        <v>177</v>
      </c>
      <c r="G206" s="39">
        <v>12</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1102</v>
      </c>
    </row>
    <row r="209" spans="1:16" x14ac:dyDescent="0.2">
      <c r="A209" t="s">
        <v>57</v>
      </c>
      <c r="E209" s="41" t="s">
        <v>58</v>
      </c>
    </row>
    <row r="210" spans="1:16" x14ac:dyDescent="0.2">
      <c r="A210" t="s">
        <v>49</v>
      </c>
      <c r="B210" s="36" t="s">
        <v>240</v>
      </c>
      <c r="C210" s="36" t="s">
        <v>950</v>
      </c>
      <c r="D210" s="37" t="s">
        <v>5</v>
      </c>
      <c r="E210" s="13" t="s">
        <v>951</v>
      </c>
      <c r="F210" s="38" t="s">
        <v>177</v>
      </c>
      <c r="G210" s="39">
        <v>8</v>
      </c>
      <c r="H210" s="38">
        <v>0</v>
      </c>
      <c r="I210" s="38">
        <f>ROUND(G210*H210,6)</f>
        <v>0</v>
      </c>
      <c r="L210" s="40">
        <v>0</v>
      </c>
      <c r="M210" s="34">
        <f>ROUND(ROUND(L210,2)*ROUND(G210,3),2)</f>
        <v>0</v>
      </c>
      <c r="N210" s="38" t="s">
        <v>488</v>
      </c>
      <c r="O210">
        <f>(M210*21)/100</f>
        <v>0</v>
      </c>
      <c r="P210" t="s">
        <v>27</v>
      </c>
    </row>
    <row r="211" spans="1:16" x14ac:dyDescent="0.2">
      <c r="A211" s="37" t="s">
        <v>54</v>
      </c>
      <c r="E211" s="41" t="s">
        <v>5</v>
      </c>
    </row>
    <row r="212" spans="1:16" x14ac:dyDescent="0.2">
      <c r="A212" s="37" t="s">
        <v>55</v>
      </c>
      <c r="E212" s="42" t="s">
        <v>1102</v>
      </c>
    </row>
    <row r="213" spans="1:16" x14ac:dyDescent="0.2">
      <c r="A213" t="s">
        <v>57</v>
      </c>
      <c r="E213" s="41" t="s">
        <v>58</v>
      </c>
    </row>
    <row r="214" spans="1:16" x14ac:dyDescent="0.2">
      <c r="A214" t="s">
        <v>49</v>
      </c>
      <c r="B214" s="36" t="s">
        <v>243</v>
      </c>
      <c r="C214" s="36" t="s">
        <v>960</v>
      </c>
      <c r="D214" s="37" t="s">
        <v>5</v>
      </c>
      <c r="E214" s="13" t="s">
        <v>961</v>
      </c>
      <c r="F214" s="38" t="s">
        <v>52</v>
      </c>
      <c r="G214" s="39">
        <v>1</v>
      </c>
      <c r="H214" s="38">
        <v>0</v>
      </c>
      <c r="I214" s="38">
        <f>ROUND(G214*H214,6)</f>
        <v>0</v>
      </c>
      <c r="L214" s="40">
        <v>0</v>
      </c>
      <c r="M214" s="34">
        <f>ROUND(ROUND(L214,2)*ROUND(G214,3),2)</f>
        <v>0</v>
      </c>
      <c r="N214" s="38" t="s">
        <v>488</v>
      </c>
      <c r="O214">
        <f>(M214*21)/100</f>
        <v>0</v>
      </c>
      <c r="P214" t="s">
        <v>27</v>
      </c>
    </row>
    <row r="215" spans="1:16" x14ac:dyDescent="0.2">
      <c r="A215" s="37" t="s">
        <v>54</v>
      </c>
      <c r="E215" s="41" t="s">
        <v>5</v>
      </c>
    </row>
    <row r="216" spans="1:16" x14ac:dyDescent="0.2">
      <c r="A216" s="37" t="s">
        <v>55</v>
      </c>
      <c r="E216" s="42" t="s">
        <v>1102</v>
      </c>
    </row>
    <row r="217" spans="1:16" x14ac:dyDescent="0.2">
      <c r="A217" t="s">
        <v>57</v>
      </c>
      <c r="E217" s="41" t="s">
        <v>58</v>
      </c>
    </row>
    <row r="218" spans="1:16" x14ac:dyDescent="0.2">
      <c r="A218" t="s">
        <v>49</v>
      </c>
      <c r="B218" s="36" t="s">
        <v>247</v>
      </c>
      <c r="C218" s="36" t="s">
        <v>969</v>
      </c>
      <c r="D218" s="37" t="s">
        <v>5</v>
      </c>
      <c r="E218" s="13" t="s">
        <v>970</v>
      </c>
      <c r="F218" s="38" t="s">
        <v>52</v>
      </c>
      <c r="G218" s="39">
        <v>5</v>
      </c>
      <c r="H218" s="38">
        <v>0</v>
      </c>
      <c r="I218" s="38">
        <f>ROUND(G218*H218,6)</f>
        <v>0</v>
      </c>
      <c r="L218" s="40">
        <v>0</v>
      </c>
      <c r="M218" s="34">
        <f>ROUND(ROUND(L218,2)*ROUND(G218,3),2)</f>
        <v>0</v>
      </c>
      <c r="N218" s="38" t="s">
        <v>488</v>
      </c>
      <c r="O218">
        <f>(M218*21)/100</f>
        <v>0</v>
      </c>
      <c r="P218" t="s">
        <v>27</v>
      </c>
    </row>
    <row r="219" spans="1:16" x14ac:dyDescent="0.2">
      <c r="A219" s="37" t="s">
        <v>54</v>
      </c>
      <c r="E219" s="41" t="s">
        <v>5</v>
      </c>
    </row>
    <row r="220" spans="1:16" x14ac:dyDescent="0.2">
      <c r="A220" s="37" t="s">
        <v>55</v>
      </c>
      <c r="E220" s="42" t="s">
        <v>1102</v>
      </c>
    </row>
    <row r="221" spans="1:16" x14ac:dyDescent="0.2">
      <c r="A221" t="s">
        <v>57</v>
      </c>
      <c r="E221" s="41" t="s">
        <v>58</v>
      </c>
    </row>
    <row r="222" spans="1:16" x14ac:dyDescent="0.2">
      <c r="A222" t="s">
        <v>49</v>
      </c>
      <c r="B222" s="36" t="s">
        <v>251</v>
      </c>
      <c r="C222" s="36" t="s">
        <v>1171</v>
      </c>
      <c r="D222" s="37" t="s">
        <v>5</v>
      </c>
      <c r="E222" s="13" t="s">
        <v>1172</v>
      </c>
      <c r="F222" s="38" t="s">
        <v>52</v>
      </c>
      <c r="G222" s="39">
        <v>5</v>
      </c>
      <c r="H222" s="38">
        <v>0</v>
      </c>
      <c r="I222" s="38">
        <f>ROUND(G222*H222,6)</f>
        <v>0</v>
      </c>
      <c r="L222" s="40">
        <v>0</v>
      </c>
      <c r="M222" s="34">
        <f>ROUND(ROUND(L222,2)*ROUND(G222,3),2)</f>
        <v>0</v>
      </c>
      <c r="N222" s="38" t="s">
        <v>269</v>
      </c>
      <c r="O222">
        <f>(M222*21)/100</f>
        <v>0</v>
      </c>
      <c r="P222" t="s">
        <v>27</v>
      </c>
    </row>
    <row r="223" spans="1:16" x14ac:dyDescent="0.2">
      <c r="A223" s="37" t="s">
        <v>54</v>
      </c>
      <c r="E223" s="41" t="s">
        <v>5</v>
      </c>
    </row>
    <row r="224" spans="1:16" x14ac:dyDescent="0.2">
      <c r="A224" s="37" t="s">
        <v>55</v>
      </c>
      <c r="E224" s="42" t="s">
        <v>1102</v>
      </c>
    </row>
    <row r="225" spans="1:16" ht="89.25" x14ac:dyDescent="0.2">
      <c r="A225" t="s">
        <v>57</v>
      </c>
      <c r="E225" s="41" t="s">
        <v>1173</v>
      </c>
    </row>
    <row r="226" spans="1:16" x14ac:dyDescent="0.2">
      <c r="A226" t="s">
        <v>49</v>
      </c>
      <c r="B226" s="36" t="s">
        <v>254</v>
      </c>
      <c r="C226" s="36" t="s">
        <v>1174</v>
      </c>
      <c r="D226" s="37" t="s">
        <v>5</v>
      </c>
      <c r="E226" s="13" t="s">
        <v>1175</v>
      </c>
      <c r="F226" s="38" t="s">
        <v>288</v>
      </c>
      <c r="G226" s="39">
        <v>30</v>
      </c>
      <c r="H226" s="38">
        <v>0</v>
      </c>
      <c r="I226" s="38">
        <f>ROUND(G226*H226,6)</f>
        <v>0</v>
      </c>
      <c r="L226" s="40">
        <v>0</v>
      </c>
      <c r="M226" s="34">
        <f>ROUND(ROUND(L226,2)*ROUND(G226,3),2)</f>
        <v>0</v>
      </c>
      <c r="N226" s="38" t="s">
        <v>488</v>
      </c>
      <c r="O226">
        <f>(M226*21)/100</f>
        <v>0</v>
      </c>
      <c r="P226" t="s">
        <v>27</v>
      </c>
    </row>
    <row r="227" spans="1:16" x14ac:dyDescent="0.2">
      <c r="A227" s="37" t="s">
        <v>54</v>
      </c>
      <c r="E227" s="41" t="s">
        <v>5</v>
      </c>
    </row>
    <row r="228" spans="1:16" x14ac:dyDescent="0.2">
      <c r="A228" s="37" t="s">
        <v>55</v>
      </c>
      <c r="E228" s="42" t="s">
        <v>1102</v>
      </c>
    </row>
    <row r="229" spans="1:16" x14ac:dyDescent="0.2">
      <c r="A229" t="s">
        <v>57</v>
      </c>
      <c r="E229" s="41" t="s">
        <v>58</v>
      </c>
    </row>
    <row r="230" spans="1:16" x14ac:dyDescent="0.2">
      <c r="A230" t="s">
        <v>49</v>
      </c>
      <c r="B230" s="36" t="s">
        <v>258</v>
      </c>
      <c r="C230" s="36" t="s">
        <v>1176</v>
      </c>
      <c r="D230" s="37" t="s">
        <v>5</v>
      </c>
      <c r="E230" s="13" t="s">
        <v>1177</v>
      </c>
      <c r="F230" s="38" t="s">
        <v>288</v>
      </c>
      <c r="G230" s="39">
        <v>30</v>
      </c>
      <c r="H230" s="38">
        <v>0</v>
      </c>
      <c r="I230" s="38">
        <f>ROUND(G230*H230,6)</f>
        <v>0</v>
      </c>
      <c r="L230" s="40">
        <v>0</v>
      </c>
      <c r="M230" s="34">
        <f>ROUND(ROUND(L230,2)*ROUND(G230,3),2)</f>
        <v>0</v>
      </c>
      <c r="N230" s="38" t="s">
        <v>488</v>
      </c>
      <c r="O230">
        <f>(M230*21)/100</f>
        <v>0</v>
      </c>
      <c r="P230" t="s">
        <v>27</v>
      </c>
    </row>
    <row r="231" spans="1:16" x14ac:dyDescent="0.2">
      <c r="A231" s="37" t="s">
        <v>54</v>
      </c>
      <c r="E231" s="41" t="s">
        <v>5</v>
      </c>
    </row>
    <row r="232" spans="1:16" x14ac:dyDescent="0.2">
      <c r="A232" s="37" t="s">
        <v>55</v>
      </c>
      <c r="E232" s="42" t="s">
        <v>1102</v>
      </c>
    </row>
    <row r="233" spans="1:16" x14ac:dyDescent="0.2">
      <c r="A233" t="s">
        <v>57</v>
      </c>
      <c r="E233" s="41" t="s">
        <v>58</v>
      </c>
    </row>
    <row r="234" spans="1:16" x14ac:dyDescent="0.2">
      <c r="A234" t="s">
        <v>49</v>
      </c>
      <c r="B234" s="36" t="s">
        <v>262</v>
      </c>
      <c r="C234" s="36" t="s">
        <v>1178</v>
      </c>
      <c r="D234" s="37" t="s">
        <v>5</v>
      </c>
      <c r="E234" s="13" t="s">
        <v>1179</v>
      </c>
      <c r="F234" s="38" t="s">
        <v>340</v>
      </c>
      <c r="G234" s="39">
        <v>0.24</v>
      </c>
      <c r="H234" s="38">
        <v>0</v>
      </c>
      <c r="I234" s="38">
        <f>ROUND(G234*H234,6)</f>
        <v>0</v>
      </c>
      <c r="L234" s="40">
        <v>0</v>
      </c>
      <c r="M234" s="34">
        <f>ROUND(ROUND(L234,2)*ROUND(G234,3),2)</f>
        <v>0</v>
      </c>
      <c r="N234" s="38" t="s">
        <v>488</v>
      </c>
      <c r="O234">
        <f>(M234*21)/100</f>
        <v>0</v>
      </c>
      <c r="P234" t="s">
        <v>27</v>
      </c>
    </row>
    <row r="235" spans="1:16" x14ac:dyDescent="0.2">
      <c r="A235" s="37" t="s">
        <v>54</v>
      </c>
      <c r="E235" s="41" t="s">
        <v>5</v>
      </c>
    </row>
    <row r="236" spans="1:16" x14ac:dyDescent="0.2">
      <c r="A236" s="37" t="s">
        <v>55</v>
      </c>
      <c r="E236" s="42" t="s">
        <v>1102</v>
      </c>
    </row>
    <row r="237" spans="1:16" x14ac:dyDescent="0.2">
      <c r="A237" t="s">
        <v>57</v>
      </c>
      <c r="E237" s="41" t="s">
        <v>58</v>
      </c>
    </row>
    <row r="238" spans="1:16" x14ac:dyDescent="0.2">
      <c r="A238" t="s">
        <v>49</v>
      </c>
      <c r="B238" s="36" t="s">
        <v>264</v>
      </c>
      <c r="C238" s="36" t="s">
        <v>1180</v>
      </c>
      <c r="D238" s="37" t="s">
        <v>5</v>
      </c>
      <c r="E238" s="13" t="s">
        <v>1181</v>
      </c>
      <c r="F238" s="38" t="s">
        <v>340</v>
      </c>
      <c r="G238" s="39">
        <v>0.24</v>
      </c>
      <c r="H238" s="38">
        <v>0</v>
      </c>
      <c r="I238" s="38">
        <f>ROUND(G238*H238,6)</f>
        <v>0</v>
      </c>
      <c r="L238" s="40">
        <v>0</v>
      </c>
      <c r="M238" s="34">
        <f>ROUND(ROUND(L238,2)*ROUND(G238,3),2)</f>
        <v>0</v>
      </c>
      <c r="N238" s="38" t="s">
        <v>488</v>
      </c>
      <c r="O238">
        <f>(M238*21)/100</f>
        <v>0</v>
      </c>
      <c r="P238" t="s">
        <v>27</v>
      </c>
    </row>
    <row r="239" spans="1:16" x14ac:dyDescent="0.2">
      <c r="A239" s="37" t="s">
        <v>54</v>
      </c>
      <c r="E239" s="41" t="s">
        <v>5</v>
      </c>
    </row>
    <row r="240" spans="1:16" x14ac:dyDescent="0.2">
      <c r="A240" s="37" t="s">
        <v>55</v>
      </c>
      <c r="E240" s="42" t="s">
        <v>1102</v>
      </c>
    </row>
    <row r="241" spans="1:16" x14ac:dyDescent="0.2">
      <c r="A241" t="s">
        <v>57</v>
      </c>
      <c r="E241" s="41" t="s">
        <v>58</v>
      </c>
    </row>
    <row r="242" spans="1:16" x14ac:dyDescent="0.2">
      <c r="A242" t="s">
        <v>49</v>
      </c>
      <c r="B242" s="36" t="s">
        <v>266</v>
      </c>
      <c r="C242" s="36" t="s">
        <v>1182</v>
      </c>
      <c r="D242" s="37" t="s">
        <v>5</v>
      </c>
      <c r="E242" s="13" t="s">
        <v>1183</v>
      </c>
      <c r="F242" s="38" t="s">
        <v>52</v>
      </c>
      <c r="G242" s="39">
        <v>1</v>
      </c>
      <c r="H242" s="38">
        <v>0</v>
      </c>
      <c r="I242" s="38">
        <f>ROUND(G242*H242,6)</f>
        <v>0</v>
      </c>
      <c r="L242" s="40">
        <v>0</v>
      </c>
      <c r="M242" s="34">
        <f>ROUND(ROUND(L242,2)*ROUND(G242,3),2)</f>
        <v>0</v>
      </c>
      <c r="N242" s="38" t="s">
        <v>488</v>
      </c>
      <c r="O242">
        <f>(M242*21)/100</f>
        <v>0</v>
      </c>
      <c r="P242" t="s">
        <v>27</v>
      </c>
    </row>
    <row r="243" spans="1:16" x14ac:dyDescent="0.2">
      <c r="A243" s="37" t="s">
        <v>54</v>
      </c>
      <c r="E243" s="41" t="s">
        <v>5</v>
      </c>
    </row>
    <row r="244" spans="1:16" x14ac:dyDescent="0.2">
      <c r="A244" s="37" t="s">
        <v>55</v>
      </c>
      <c r="E244" s="42" t="s">
        <v>1102</v>
      </c>
    </row>
    <row r="245" spans="1:16" x14ac:dyDescent="0.2">
      <c r="A245" t="s">
        <v>57</v>
      </c>
      <c r="E245" s="41" t="s">
        <v>58</v>
      </c>
    </row>
    <row r="246" spans="1:16" x14ac:dyDescent="0.2">
      <c r="A246" t="s">
        <v>49</v>
      </c>
      <c r="B246" s="36" t="s">
        <v>271</v>
      </c>
      <c r="C246" s="36" t="s">
        <v>1184</v>
      </c>
      <c r="D246" s="37" t="s">
        <v>5</v>
      </c>
      <c r="E246" s="13" t="s">
        <v>1185</v>
      </c>
      <c r="F246" s="38" t="s">
        <v>52</v>
      </c>
      <c r="G246" s="39">
        <v>1</v>
      </c>
      <c r="H246" s="38">
        <v>0</v>
      </c>
      <c r="I246" s="38">
        <f>ROUND(G246*H246,6)</f>
        <v>0</v>
      </c>
      <c r="L246" s="40">
        <v>0</v>
      </c>
      <c r="M246" s="34">
        <f>ROUND(ROUND(L246,2)*ROUND(G246,3),2)</f>
        <v>0</v>
      </c>
      <c r="N246" s="38" t="s">
        <v>488</v>
      </c>
      <c r="O246">
        <f>(M246*21)/100</f>
        <v>0</v>
      </c>
      <c r="P246" t="s">
        <v>27</v>
      </c>
    </row>
    <row r="247" spans="1:16" x14ac:dyDescent="0.2">
      <c r="A247" s="37" t="s">
        <v>54</v>
      </c>
      <c r="E247" s="41" t="s">
        <v>5</v>
      </c>
    </row>
    <row r="248" spans="1:16" x14ac:dyDescent="0.2">
      <c r="A248" s="37" t="s">
        <v>55</v>
      </c>
      <c r="E248" s="42" t="s">
        <v>1102</v>
      </c>
    </row>
    <row r="249" spans="1:16" x14ac:dyDescent="0.2">
      <c r="A249" t="s">
        <v>57</v>
      </c>
      <c r="E249" s="41" t="s">
        <v>58</v>
      </c>
    </row>
    <row r="250" spans="1:16" x14ac:dyDescent="0.2">
      <c r="A250" t="s">
        <v>49</v>
      </c>
      <c r="B250" s="36" t="s">
        <v>275</v>
      </c>
      <c r="C250" s="36" t="s">
        <v>1186</v>
      </c>
      <c r="D250" s="37" t="s">
        <v>5</v>
      </c>
      <c r="E250" s="13" t="s">
        <v>1187</v>
      </c>
      <c r="F250" s="38" t="s">
        <v>52</v>
      </c>
      <c r="G250" s="39">
        <v>1</v>
      </c>
      <c r="H250" s="38">
        <v>0</v>
      </c>
      <c r="I250" s="38">
        <f>ROUND(G250*H250,6)</f>
        <v>0</v>
      </c>
      <c r="L250" s="40">
        <v>0</v>
      </c>
      <c r="M250" s="34">
        <f>ROUND(ROUND(L250,2)*ROUND(G250,3),2)</f>
        <v>0</v>
      </c>
      <c r="N250" s="38" t="s">
        <v>269</v>
      </c>
      <c r="O250">
        <f>(M250*21)/100</f>
        <v>0</v>
      </c>
      <c r="P250" t="s">
        <v>27</v>
      </c>
    </row>
    <row r="251" spans="1:16" x14ac:dyDescent="0.2">
      <c r="A251" s="37" t="s">
        <v>54</v>
      </c>
      <c r="E251" s="41" t="s">
        <v>5</v>
      </c>
    </row>
    <row r="252" spans="1:16" x14ac:dyDescent="0.2">
      <c r="A252" s="37" t="s">
        <v>55</v>
      </c>
      <c r="E252" s="42" t="s">
        <v>1102</v>
      </c>
    </row>
    <row r="253" spans="1:16" ht="114.75" x14ac:dyDescent="0.2">
      <c r="A253" t="s">
        <v>57</v>
      </c>
      <c r="E253" s="41" t="s">
        <v>1188</v>
      </c>
    </row>
    <row r="254" spans="1:16" x14ac:dyDescent="0.2">
      <c r="A254" t="s">
        <v>46</v>
      </c>
      <c r="C254" s="33" t="s">
        <v>27</v>
      </c>
      <c r="E254" s="35" t="s">
        <v>1189</v>
      </c>
      <c r="J254" s="34">
        <f>0</f>
        <v>0</v>
      </c>
      <c r="K254" s="34">
        <f>0</f>
        <v>0</v>
      </c>
      <c r="L254" s="34">
        <f>0+L255+L259+L263+L267+L271+L275+L279+L283+L287+L291+L295+L299+L303+L307+L311+L315+L319+L323+L327+L331+L335+L339+L343+L347+L351+L355+L359+L363+L367+L371+L375+L379+L383+L387+L391+L395+L399+L403+L407+L411+L415+L419+L423+L427+L431+L435+L439+L443+L447+L451+L455+L459+L463+L467+L471+L475+L479+L483</f>
        <v>0</v>
      </c>
      <c r="M254" s="34">
        <f>0+M255+M259+M263+M267+M271+M275+M279+M283+M287+M291+M295+M299+M303+M307+M311+M315+M319+M323+M327+M331+M335+M339+M343+M347+M351+M355+M359+M363+M367+M371+M375+M379+M383+M387+M391+M395+M399+M403+M407+M411+M415+M419+M423+M427+M431+M435+M439+M443+M447+M451+M455+M459+M463+M467+M471+M475+M479+M483</f>
        <v>0</v>
      </c>
    </row>
    <row r="255" spans="1:16" ht="25.5" x14ac:dyDescent="0.2">
      <c r="A255" t="s">
        <v>49</v>
      </c>
      <c r="B255" s="36" t="s">
        <v>280</v>
      </c>
      <c r="C255" s="36" t="s">
        <v>1100</v>
      </c>
      <c r="D255" s="37" t="s">
        <v>5</v>
      </c>
      <c r="E255" s="13" t="s">
        <v>1101</v>
      </c>
      <c r="F255" s="38" t="s">
        <v>288</v>
      </c>
      <c r="G255" s="39">
        <v>93</v>
      </c>
      <c r="H255" s="38">
        <v>0</v>
      </c>
      <c r="I255" s="38">
        <f>ROUND(G255*H255,6)</f>
        <v>0</v>
      </c>
      <c r="L255" s="40">
        <v>0</v>
      </c>
      <c r="M255" s="34">
        <f>ROUND(ROUND(L255,2)*ROUND(G255,3),2)</f>
        <v>0</v>
      </c>
      <c r="N255" s="38" t="s">
        <v>488</v>
      </c>
      <c r="O255">
        <f>(M255*21)/100</f>
        <v>0</v>
      </c>
      <c r="P255" t="s">
        <v>27</v>
      </c>
    </row>
    <row r="256" spans="1:16" x14ac:dyDescent="0.2">
      <c r="A256" s="37" t="s">
        <v>54</v>
      </c>
      <c r="E256" s="41" t="s">
        <v>5</v>
      </c>
    </row>
    <row r="257" spans="1:16" x14ac:dyDescent="0.2">
      <c r="A257" s="37" t="s">
        <v>55</v>
      </c>
      <c r="E257" s="42" t="s">
        <v>1102</v>
      </c>
    </row>
    <row r="258" spans="1:16" x14ac:dyDescent="0.2">
      <c r="A258" t="s">
        <v>57</v>
      </c>
      <c r="E258" s="41" t="s">
        <v>58</v>
      </c>
    </row>
    <row r="259" spans="1:16" x14ac:dyDescent="0.2">
      <c r="A259" t="s">
        <v>49</v>
      </c>
      <c r="B259" s="36" t="s">
        <v>285</v>
      </c>
      <c r="C259" s="36" t="s">
        <v>1019</v>
      </c>
      <c r="D259" s="37" t="s">
        <v>5</v>
      </c>
      <c r="E259" s="13" t="s">
        <v>1020</v>
      </c>
      <c r="F259" s="38" t="s">
        <v>504</v>
      </c>
      <c r="G259" s="39">
        <v>0.2</v>
      </c>
      <c r="H259" s="38">
        <v>0</v>
      </c>
      <c r="I259" s="38">
        <f>ROUND(G259*H259,6)</f>
        <v>0</v>
      </c>
      <c r="L259" s="40">
        <v>0</v>
      </c>
      <c r="M259" s="34">
        <f>ROUND(ROUND(L259,2)*ROUND(G259,3),2)</f>
        <v>0</v>
      </c>
      <c r="N259" s="38" t="s">
        <v>488</v>
      </c>
      <c r="O259">
        <f>(M259*21)/100</f>
        <v>0</v>
      </c>
      <c r="P259" t="s">
        <v>27</v>
      </c>
    </row>
    <row r="260" spans="1:16" x14ac:dyDescent="0.2">
      <c r="A260" s="37" t="s">
        <v>54</v>
      </c>
      <c r="E260" s="41" t="s">
        <v>5</v>
      </c>
    </row>
    <row r="261" spans="1:16" x14ac:dyDescent="0.2">
      <c r="A261" s="37" t="s">
        <v>55</v>
      </c>
      <c r="E261" s="42" t="s">
        <v>1102</v>
      </c>
    </row>
    <row r="262" spans="1:16" x14ac:dyDescent="0.2">
      <c r="A262" t="s">
        <v>57</v>
      </c>
      <c r="E262" s="41" t="s">
        <v>58</v>
      </c>
    </row>
    <row r="263" spans="1:16" x14ac:dyDescent="0.2">
      <c r="A263" t="s">
        <v>49</v>
      </c>
      <c r="B263" s="36" t="s">
        <v>290</v>
      </c>
      <c r="C263" s="36" t="s">
        <v>1031</v>
      </c>
      <c r="D263" s="37" t="s">
        <v>5</v>
      </c>
      <c r="E263" s="13" t="s">
        <v>1032</v>
      </c>
      <c r="F263" s="38" t="s">
        <v>52</v>
      </c>
      <c r="G263" s="39">
        <v>1</v>
      </c>
      <c r="H263" s="38">
        <v>0</v>
      </c>
      <c r="I263" s="38">
        <f>ROUND(G263*H263,6)</f>
        <v>0</v>
      </c>
      <c r="L263" s="40">
        <v>0</v>
      </c>
      <c r="M263" s="34">
        <f>ROUND(ROUND(L263,2)*ROUND(G263,3),2)</f>
        <v>0</v>
      </c>
      <c r="N263" s="38" t="s">
        <v>488</v>
      </c>
      <c r="O263">
        <f>(M263*21)/100</f>
        <v>0</v>
      </c>
      <c r="P263" t="s">
        <v>27</v>
      </c>
    </row>
    <row r="264" spans="1:16" x14ac:dyDescent="0.2">
      <c r="A264" s="37" t="s">
        <v>54</v>
      </c>
      <c r="E264" s="41" t="s">
        <v>5</v>
      </c>
    </row>
    <row r="265" spans="1:16" x14ac:dyDescent="0.2">
      <c r="A265" s="37" t="s">
        <v>55</v>
      </c>
      <c r="E265" s="42" t="s">
        <v>1102</v>
      </c>
    </row>
    <row r="266" spans="1:16" x14ac:dyDescent="0.2">
      <c r="A266" t="s">
        <v>57</v>
      </c>
      <c r="E266" s="41" t="s">
        <v>58</v>
      </c>
    </row>
    <row r="267" spans="1:16" ht="25.5" x14ac:dyDescent="0.2">
      <c r="A267" t="s">
        <v>49</v>
      </c>
      <c r="B267" s="36" t="s">
        <v>294</v>
      </c>
      <c r="C267" s="36" t="s">
        <v>1103</v>
      </c>
      <c r="D267" s="37" t="s">
        <v>5</v>
      </c>
      <c r="E267" s="13" t="s">
        <v>1104</v>
      </c>
      <c r="F267" s="38" t="s">
        <v>288</v>
      </c>
      <c r="G267" s="39">
        <v>5</v>
      </c>
      <c r="H267" s="38">
        <v>0</v>
      </c>
      <c r="I267" s="38">
        <f>ROUND(G267*H267,6)</f>
        <v>0</v>
      </c>
      <c r="L267" s="40">
        <v>0</v>
      </c>
      <c r="M267" s="34">
        <f>ROUND(ROUND(L267,2)*ROUND(G267,3),2)</f>
        <v>0</v>
      </c>
      <c r="N267" s="38" t="s">
        <v>488</v>
      </c>
      <c r="O267">
        <f>(M267*21)/100</f>
        <v>0</v>
      </c>
      <c r="P267" t="s">
        <v>27</v>
      </c>
    </row>
    <row r="268" spans="1:16" x14ac:dyDescent="0.2">
      <c r="A268" s="37" t="s">
        <v>54</v>
      </c>
      <c r="E268" s="41" t="s">
        <v>5</v>
      </c>
    </row>
    <row r="269" spans="1:16" x14ac:dyDescent="0.2">
      <c r="A269" s="37" t="s">
        <v>55</v>
      </c>
      <c r="E269" s="42" t="s">
        <v>1102</v>
      </c>
    </row>
    <row r="270" spans="1:16" x14ac:dyDescent="0.2">
      <c r="A270" t="s">
        <v>57</v>
      </c>
      <c r="E270" s="41" t="s">
        <v>58</v>
      </c>
    </row>
    <row r="271" spans="1:16" x14ac:dyDescent="0.2">
      <c r="A271" t="s">
        <v>49</v>
      </c>
      <c r="B271" s="36" t="s">
        <v>298</v>
      </c>
      <c r="C271" s="36" t="s">
        <v>1040</v>
      </c>
      <c r="D271" s="37" t="s">
        <v>5</v>
      </c>
      <c r="E271" s="13" t="s">
        <v>1041</v>
      </c>
      <c r="F271" s="38" t="s">
        <v>288</v>
      </c>
      <c r="G271" s="39">
        <v>5</v>
      </c>
      <c r="H271" s="38">
        <v>0</v>
      </c>
      <c r="I271" s="38">
        <f>ROUND(G271*H271,6)</f>
        <v>0</v>
      </c>
      <c r="L271" s="40">
        <v>0</v>
      </c>
      <c r="M271" s="34">
        <f>ROUND(ROUND(L271,2)*ROUND(G271,3),2)</f>
        <v>0</v>
      </c>
      <c r="N271" s="38" t="s">
        <v>488</v>
      </c>
      <c r="O271">
        <f>(M271*21)/100</f>
        <v>0</v>
      </c>
      <c r="P271" t="s">
        <v>27</v>
      </c>
    </row>
    <row r="272" spans="1:16" x14ac:dyDescent="0.2">
      <c r="A272" s="37" t="s">
        <v>54</v>
      </c>
      <c r="E272" s="41" t="s">
        <v>5</v>
      </c>
    </row>
    <row r="273" spans="1:16" x14ac:dyDescent="0.2">
      <c r="A273" s="37" t="s">
        <v>55</v>
      </c>
      <c r="E273" s="42" t="s">
        <v>1102</v>
      </c>
    </row>
    <row r="274" spans="1:16" x14ac:dyDescent="0.2">
      <c r="A274" t="s">
        <v>57</v>
      </c>
      <c r="E274" s="41" t="s">
        <v>58</v>
      </c>
    </row>
    <row r="275" spans="1:16" x14ac:dyDescent="0.2">
      <c r="A275" t="s">
        <v>49</v>
      </c>
      <c r="B275" s="36" t="s">
        <v>302</v>
      </c>
      <c r="C275" s="36" t="s">
        <v>1043</v>
      </c>
      <c r="D275" s="37" t="s">
        <v>5</v>
      </c>
      <c r="E275" s="13" t="s">
        <v>1044</v>
      </c>
      <c r="F275" s="38" t="s">
        <v>288</v>
      </c>
      <c r="G275" s="39">
        <v>5</v>
      </c>
      <c r="H275" s="38">
        <v>0</v>
      </c>
      <c r="I275" s="38">
        <f>ROUND(G275*H275,6)</f>
        <v>0</v>
      </c>
      <c r="L275" s="40">
        <v>0</v>
      </c>
      <c r="M275" s="34">
        <f>ROUND(ROUND(L275,2)*ROUND(G275,3),2)</f>
        <v>0</v>
      </c>
      <c r="N275" s="38" t="s">
        <v>488</v>
      </c>
      <c r="O275">
        <f>(M275*21)/100</f>
        <v>0</v>
      </c>
      <c r="P275" t="s">
        <v>27</v>
      </c>
    </row>
    <row r="276" spans="1:16" x14ac:dyDescent="0.2">
      <c r="A276" s="37" t="s">
        <v>54</v>
      </c>
      <c r="E276" s="41" t="s">
        <v>5</v>
      </c>
    </row>
    <row r="277" spans="1:16" x14ac:dyDescent="0.2">
      <c r="A277" s="37" t="s">
        <v>55</v>
      </c>
      <c r="E277" s="42" t="s">
        <v>1102</v>
      </c>
    </row>
    <row r="278" spans="1:16" x14ac:dyDescent="0.2">
      <c r="A278" t="s">
        <v>57</v>
      </c>
      <c r="E278" s="41" t="s">
        <v>58</v>
      </c>
    </row>
    <row r="279" spans="1:16" x14ac:dyDescent="0.2">
      <c r="A279" t="s">
        <v>49</v>
      </c>
      <c r="B279" s="36" t="s">
        <v>306</v>
      </c>
      <c r="C279" s="36" t="s">
        <v>1190</v>
      </c>
      <c r="D279" s="37" t="s">
        <v>5</v>
      </c>
      <c r="E279" s="13" t="s">
        <v>1191</v>
      </c>
      <c r="F279" s="38" t="s">
        <v>288</v>
      </c>
      <c r="G279" s="39">
        <v>15</v>
      </c>
      <c r="H279" s="38">
        <v>0</v>
      </c>
      <c r="I279" s="38">
        <f>ROUND(G279*H279,6)</f>
        <v>0</v>
      </c>
      <c r="L279" s="40">
        <v>0</v>
      </c>
      <c r="M279" s="34">
        <f>ROUND(ROUND(L279,2)*ROUND(G279,3),2)</f>
        <v>0</v>
      </c>
      <c r="N279" s="38" t="s">
        <v>488</v>
      </c>
      <c r="O279">
        <f>(M279*21)/100</f>
        <v>0</v>
      </c>
      <c r="P279" t="s">
        <v>27</v>
      </c>
    </row>
    <row r="280" spans="1:16" x14ac:dyDescent="0.2">
      <c r="A280" s="37" t="s">
        <v>54</v>
      </c>
      <c r="E280" s="41" t="s">
        <v>5</v>
      </c>
    </row>
    <row r="281" spans="1:16" x14ac:dyDescent="0.2">
      <c r="A281" s="37" t="s">
        <v>55</v>
      </c>
      <c r="E281" s="42" t="s">
        <v>1102</v>
      </c>
    </row>
    <row r="282" spans="1:16" x14ac:dyDescent="0.2">
      <c r="A282" t="s">
        <v>57</v>
      </c>
      <c r="E282" s="41" t="s">
        <v>58</v>
      </c>
    </row>
    <row r="283" spans="1:16" x14ac:dyDescent="0.2">
      <c r="A283" t="s">
        <v>49</v>
      </c>
      <c r="B283" s="36" t="s">
        <v>310</v>
      </c>
      <c r="C283" s="36" t="s">
        <v>1105</v>
      </c>
      <c r="D283" s="37" t="s">
        <v>5</v>
      </c>
      <c r="E283" s="13" t="s">
        <v>1106</v>
      </c>
      <c r="F283" s="38" t="s">
        <v>288</v>
      </c>
      <c r="G283" s="39">
        <v>10</v>
      </c>
      <c r="H283" s="38">
        <v>0</v>
      </c>
      <c r="I283" s="38">
        <f>ROUND(G283*H283,6)</f>
        <v>0</v>
      </c>
      <c r="L283" s="40">
        <v>0</v>
      </c>
      <c r="M283" s="34">
        <f>ROUND(ROUND(L283,2)*ROUND(G283,3),2)</f>
        <v>0</v>
      </c>
      <c r="N283" s="38" t="s">
        <v>488</v>
      </c>
      <c r="O283">
        <f>(M283*21)/100</f>
        <v>0</v>
      </c>
      <c r="P283" t="s">
        <v>27</v>
      </c>
    </row>
    <row r="284" spans="1:16" x14ac:dyDescent="0.2">
      <c r="A284" s="37" t="s">
        <v>54</v>
      </c>
      <c r="E284" s="41" t="s">
        <v>5</v>
      </c>
    </row>
    <row r="285" spans="1:16" x14ac:dyDescent="0.2">
      <c r="A285" s="37" t="s">
        <v>55</v>
      </c>
      <c r="E285" s="42" t="s">
        <v>1102</v>
      </c>
    </row>
    <row r="286" spans="1:16" x14ac:dyDescent="0.2">
      <c r="A286" t="s">
        <v>57</v>
      </c>
      <c r="E286" s="41" t="s">
        <v>58</v>
      </c>
    </row>
    <row r="287" spans="1:16" x14ac:dyDescent="0.2">
      <c r="A287" t="s">
        <v>49</v>
      </c>
      <c r="B287" s="36" t="s">
        <v>313</v>
      </c>
      <c r="C287" s="36" t="s">
        <v>1107</v>
      </c>
      <c r="D287" s="37" t="s">
        <v>5</v>
      </c>
      <c r="E287" s="13" t="s">
        <v>1108</v>
      </c>
      <c r="F287" s="38" t="s">
        <v>288</v>
      </c>
      <c r="G287" s="39">
        <v>20</v>
      </c>
      <c r="H287" s="38">
        <v>0</v>
      </c>
      <c r="I287" s="38">
        <f>ROUND(G287*H287,6)</f>
        <v>0</v>
      </c>
      <c r="L287" s="40">
        <v>0</v>
      </c>
      <c r="M287" s="34">
        <f>ROUND(ROUND(L287,2)*ROUND(G287,3),2)</f>
        <v>0</v>
      </c>
      <c r="N287" s="38" t="s">
        <v>488</v>
      </c>
      <c r="O287">
        <f>(M287*21)/100</f>
        <v>0</v>
      </c>
      <c r="P287" t="s">
        <v>27</v>
      </c>
    </row>
    <row r="288" spans="1:16" x14ac:dyDescent="0.2">
      <c r="A288" s="37" t="s">
        <v>54</v>
      </c>
      <c r="E288" s="41" t="s">
        <v>5</v>
      </c>
    </row>
    <row r="289" spans="1:16" x14ac:dyDescent="0.2">
      <c r="A289" s="37" t="s">
        <v>55</v>
      </c>
      <c r="E289" s="42" t="s">
        <v>1102</v>
      </c>
    </row>
    <row r="290" spans="1:16" x14ac:dyDescent="0.2">
      <c r="A290" t="s">
        <v>57</v>
      </c>
      <c r="E290" s="41" t="s">
        <v>58</v>
      </c>
    </row>
    <row r="291" spans="1:16" x14ac:dyDescent="0.2">
      <c r="A291" t="s">
        <v>49</v>
      </c>
      <c r="B291" s="36" t="s">
        <v>317</v>
      </c>
      <c r="C291" s="36" t="s">
        <v>1109</v>
      </c>
      <c r="D291" s="37" t="s">
        <v>5</v>
      </c>
      <c r="E291" s="13" t="s">
        <v>1110</v>
      </c>
      <c r="F291" s="38" t="s">
        <v>52</v>
      </c>
      <c r="G291" s="39">
        <v>8</v>
      </c>
      <c r="H291" s="38">
        <v>0</v>
      </c>
      <c r="I291" s="38">
        <f>ROUND(G291*H291,6)</f>
        <v>0</v>
      </c>
      <c r="L291" s="40">
        <v>0</v>
      </c>
      <c r="M291" s="34">
        <f>ROUND(ROUND(L291,2)*ROUND(G291,3),2)</f>
        <v>0</v>
      </c>
      <c r="N291" s="38" t="s">
        <v>488</v>
      </c>
      <c r="O291">
        <f>(M291*21)/100</f>
        <v>0</v>
      </c>
      <c r="P291" t="s">
        <v>27</v>
      </c>
    </row>
    <row r="292" spans="1:16" x14ac:dyDescent="0.2">
      <c r="A292" s="37" t="s">
        <v>54</v>
      </c>
      <c r="E292" s="41" t="s">
        <v>5</v>
      </c>
    </row>
    <row r="293" spans="1:16" x14ac:dyDescent="0.2">
      <c r="A293" s="37" t="s">
        <v>55</v>
      </c>
      <c r="E293" s="42" t="s">
        <v>1102</v>
      </c>
    </row>
    <row r="294" spans="1:16" x14ac:dyDescent="0.2">
      <c r="A294" t="s">
        <v>57</v>
      </c>
      <c r="E294" s="41" t="s">
        <v>58</v>
      </c>
    </row>
    <row r="295" spans="1:16" ht="25.5" x14ac:dyDescent="0.2">
      <c r="A295" t="s">
        <v>49</v>
      </c>
      <c r="B295" s="36" t="s">
        <v>321</v>
      </c>
      <c r="C295" s="36" t="s">
        <v>1111</v>
      </c>
      <c r="D295" s="37" t="s">
        <v>5</v>
      </c>
      <c r="E295" s="13" t="s">
        <v>1112</v>
      </c>
      <c r="F295" s="38" t="s">
        <v>52</v>
      </c>
      <c r="G295" s="39">
        <v>2</v>
      </c>
      <c r="H295" s="38">
        <v>0</v>
      </c>
      <c r="I295" s="38">
        <f>ROUND(G295*H295,6)</f>
        <v>0</v>
      </c>
      <c r="L295" s="40">
        <v>0</v>
      </c>
      <c r="M295" s="34">
        <f>ROUND(ROUND(L295,2)*ROUND(G295,3),2)</f>
        <v>0</v>
      </c>
      <c r="N295" s="38" t="s">
        <v>488</v>
      </c>
      <c r="O295">
        <f>(M295*21)/100</f>
        <v>0</v>
      </c>
      <c r="P295" t="s">
        <v>27</v>
      </c>
    </row>
    <row r="296" spans="1:16" x14ac:dyDescent="0.2">
      <c r="A296" s="37" t="s">
        <v>54</v>
      </c>
      <c r="E296" s="41" t="s">
        <v>5</v>
      </c>
    </row>
    <row r="297" spans="1:16" x14ac:dyDescent="0.2">
      <c r="A297" s="37" t="s">
        <v>55</v>
      </c>
      <c r="E297" s="42" t="s">
        <v>1102</v>
      </c>
    </row>
    <row r="298" spans="1:16" x14ac:dyDescent="0.2">
      <c r="A298" t="s">
        <v>57</v>
      </c>
      <c r="E298" s="41" t="s">
        <v>58</v>
      </c>
    </row>
    <row r="299" spans="1:16" ht="25.5" x14ac:dyDescent="0.2">
      <c r="A299" t="s">
        <v>49</v>
      </c>
      <c r="B299" s="36" t="s">
        <v>325</v>
      </c>
      <c r="C299" s="36" t="s">
        <v>858</v>
      </c>
      <c r="D299" s="37" t="s">
        <v>5</v>
      </c>
      <c r="E299" s="13" t="s">
        <v>859</v>
      </c>
      <c r="F299" s="38" t="s">
        <v>52</v>
      </c>
      <c r="G299" s="39">
        <v>2</v>
      </c>
      <c r="H299" s="38">
        <v>0</v>
      </c>
      <c r="I299" s="38">
        <f>ROUND(G299*H299,6)</f>
        <v>0</v>
      </c>
      <c r="L299" s="40">
        <v>0</v>
      </c>
      <c r="M299" s="34">
        <f>ROUND(ROUND(L299,2)*ROUND(G299,3),2)</f>
        <v>0</v>
      </c>
      <c r="N299" s="38" t="s">
        <v>488</v>
      </c>
      <c r="O299">
        <f>(M299*21)/100</f>
        <v>0</v>
      </c>
      <c r="P299" t="s">
        <v>27</v>
      </c>
    </row>
    <row r="300" spans="1:16" x14ac:dyDescent="0.2">
      <c r="A300" s="37" t="s">
        <v>54</v>
      </c>
      <c r="E300" s="41" t="s">
        <v>5</v>
      </c>
    </row>
    <row r="301" spans="1:16" x14ac:dyDescent="0.2">
      <c r="A301" s="37" t="s">
        <v>55</v>
      </c>
      <c r="E301" s="42" t="s">
        <v>1102</v>
      </c>
    </row>
    <row r="302" spans="1:16" x14ac:dyDescent="0.2">
      <c r="A302" t="s">
        <v>57</v>
      </c>
      <c r="E302" s="41" t="s">
        <v>58</v>
      </c>
    </row>
    <row r="303" spans="1:16" ht="25.5" x14ac:dyDescent="0.2">
      <c r="A303" t="s">
        <v>49</v>
      </c>
      <c r="B303" s="36" t="s">
        <v>329</v>
      </c>
      <c r="C303" s="36" t="s">
        <v>860</v>
      </c>
      <c r="D303" s="37" t="s">
        <v>5</v>
      </c>
      <c r="E303" s="13" t="s">
        <v>861</v>
      </c>
      <c r="F303" s="38" t="s">
        <v>52</v>
      </c>
      <c r="G303" s="39">
        <v>2</v>
      </c>
      <c r="H303" s="38">
        <v>0</v>
      </c>
      <c r="I303" s="38">
        <f>ROUND(G303*H303,6)</f>
        <v>0</v>
      </c>
      <c r="L303" s="40">
        <v>0</v>
      </c>
      <c r="M303" s="34">
        <f>ROUND(ROUND(L303,2)*ROUND(G303,3),2)</f>
        <v>0</v>
      </c>
      <c r="N303" s="38" t="s">
        <v>488</v>
      </c>
      <c r="O303">
        <f>(M303*21)/100</f>
        <v>0</v>
      </c>
      <c r="P303" t="s">
        <v>27</v>
      </c>
    </row>
    <row r="304" spans="1:16" x14ac:dyDescent="0.2">
      <c r="A304" s="37" t="s">
        <v>54</v>
      </c>
      <c r="E304" s="41" t="s">
        <v>5</v>
      </c>
    </row>
    <row r="305" spans="1:16" x14ac:dyDescent="0.2">
      <c r="A305" s="37" t="s">
        <v>55</v>
      </c>
      <c r="E305" s="42" t="s">
        <v>1102</v>
      </c>
    </row>
    <row r="306" spans="1:16" x14ac:dyDescent="0.2">
      <c r="A306" t="s">
        <v>57</v>
      </c>
      <c r="E306" s="41" t="s">
        <v>58</v>
      </c>
    </row>
    <row r="307" spans="1:16" ht="25.5" x14ac:dyDescent="0.2">
      <c r="A307" t="s">
        <v>49</v>
      </c>
      <c r="B307" s="36" t="s">
        <v>333</v>
      </c>
      <c r="C307" s="36" t="s">
        <v>1192</v>
      </c>
      <c r="D307" s="37" t="s">
        <v>5</v>
      </c>
      <c r="E307" s="13" t="s">
        <v>1193</v>
      </c>
      <c r="F307" s="38" t="s">
        <v>52</v>
      </c>
      <c r="G307" s="39">
        <v>4</v>
      </c>
      <c r="H307" s="38">
        <v>0</v>
      </c>
      <c r="I307" s="38">
        <f>ROUND(G307*H307,6)</f>
        <v>0</v>
      </c>
      <c r="L307" s="40">
        <v>0</v>
      </c>
      <c r="M307" s="34">
        <f>ROUND(ROUND(L307,2)*ROUND(G307,3),2)</f>
        <v>0</v>
      </c>
      <c r="N307" s="38" t="s">
        <v>488</v>
      </c>
      <c r="O307">
        <f>(M307*21)/100</f>
        <v>0</v>
      </c>
      <c r="P307" t="s">
        <v>27</v>
      </c>
    </row>
    <row r="308" spans="1:16" x14ac:dyDescent="0.2">
      <c r="A308" s="37" t="s">
        <v>54</v>
      </c>
      <c r="E308" s="41" t="s">
        <v>5</v>
      </c>
    </row>
    <row r="309" spans="1:16" x14ac:dyDescent="0.2">
      <c r="A309" s="37" t="s">
        <v>55</v>
      </c>
      <c r="E309" s="42" t="s">
        <v>1102</v>
      </c>
    </row>
    <row r="310" spans="1:16" x14ac:dyDescent="0.2">
      <c r="A310" t="s">
        <v>57</v>
      </c>
      <c r="E310" s="41" t="s">
        <v>58</v>
      </c>
    </row>
    <row r="311" spans="1:16" ht="25.5" x14ac:dyDescent="0.2">
      <c r="A311" t="s">
        <v>49</v>
      </c>
      <c r="B311" s="36" t="s">
        <v>337</v>
      </c>
      <c r="C311" s="36" t="s">
        <v>1113</v>
      </c>
      <c r="D311" s="37" t="s">
        <v>5</v>
      </c>
      <c r="E311" s="13" t="s">
        <v>1114</v>
      </c>
      <c r="F311" s="38" t="s">
        <v>52</v>
      </c>
      <c r="G311" s="39">
        <v>2</v>
      </c>
      <c r="H311" s="38">
        <v>0</v>
      </c>
      <c r="I311" s="38">
        <f>ROUND(G311*H311,6)</f>
        <v>0</v>
      </c>
      <c r="L311" s="40">
        <v>0</v>
      </c>
      <c r="M311" s="34">
        <f>ROUND(ROUND(L311,2)*ROUND(G311,3),2)</f>
        <v>0</v>
      </c>
      <c r="N311" s="38" t="s">
        <v>488</v>
      </c>
      <c r="O311">
        <f>(M311*21)/100</f>
        <v>0</v>
      </c>
      <c r="P311" t="s">
        <v>27</v>
      </c>
    </row>
    <row r="312" spans="1:16" x14ac:dyDescent="0.2">
      <c r="A312" s="37" t="s">
        <v>54</v>
      </c>
      <c r="E312" s="41" t="s">
        <v>5</v>
      </c>
    </row>
    <row r="313" spans="1:16" x14ac:dyDescent="0.2">
      <c r="A313" s="37" t="s">
        <v>55</v>
      </c>
      <c r="E313" s="42" t="s">
        <v>1102</v>
      </c>
    </row>
    <row r="314" spans="1:16" x14ac:dyDescent="0.2">
      <c r="A314" t="s">
        <v>57</v>
      </c>
      <c r="E314" s="41" t="s">
        <v>58</v>
      </c>
    </row>
    <row r="315" spans="1:16" x14ac:dyDescent="0.2">
      <c r="A315" t="s">
        <v>49</v>
      </c>
      <c r="B315" s="36" t="s">
        <v>342</v>
      </c>
      <c r="C315" s="36" t="s">
        <v>1115</v>
      </c>
      <c r="D315" s="37" t="s">
        <v>5</v>
      </c>
      <c r="E315" s="13" t="s">
        <v>1116</v>
      </c>
      <c r="F315" s="38" t="s">
        <v>288</v>
      </c>
      <c r="G315" s="39">
        <v>93</v>
      </c>
      <c r="H315" s="38">
        <v>0</v>
      </c>
      <c r="I315" s="38">
        <f>ROUND(G315*H315,6)</f>
        <v>0</v>
      </c>
      <c r="L315" s="40">
        <v>0</v>
      </c>
      <c r="M315" s="34">
        <f>ROUND(ROUND(L315,2)*ROUND(G315,3),2)</f>
        <v>0</v>
      </c>
      <c r="N315" s="38" t="s">
        <v>488</v>
      </c>
      <c r="O315">
        <f>(M315*21)/100</f>
        <v>0</v>
      </c>
      <c r="P315" t="s">
        <v>27</v>
      </c>
    </row>
    <row r="316" spans="1:16" x14ac:dyDescent="0.2">
      <c r="A316" s="37" t="s">
        <v>54</v>
      </c>
      <c r="E316" s="41" t="s">
        <v>5</v>
      </c>
    </row>
    <row r="317" spans="1:16" x14ac:dyDescent="0.2">
      <c r="A317" s="37" t="s">
        <v>55</v>
      </c>
      <c r="E317" s="42" t="s">
        <v>1102</v>
      </c>
    </row>
    <row r="318" spans="1:16" x14ac:dyDescent="0.2">
      <c r="A318" t="s">
        <v>57</v>
      </c>
      <c r="E318" s="41" t="s">
        <v>58</v>
      </c>
    </row>
    <row r="319" spans="1:16" x14ac:dyDescent="0.2">
      <c r="A319" t="s">
        <v>49</v>
      </c>
      <c r="B319" s="36" t="s">
        <v>345</v>
      </c>
      <c r="C319" s="36" t="s">
        <v>864</v>
      </c>
      <c r="D319" s="37" t="s">
        <v>5</v>
      </c>
      <c r="E319" s="13" t="s">
        <v>865</v>
      </c>
      <c r="F319" s="38" t="s">
        <v>52</v>
      </c>
      <c r="G319" s="39">
        <v>36</v>
      </c>
      <c r="H319" s="38">
        <v>0</v>
      </c>
      <c r="I319" s="38">
        <f>ROUND(G319*H319,6)</f>
        <v>0</v>
      </c>
      <c r="L319" s="40">
        <v>0</v>
      </c>
      <c r="M319" s="34">
        <f>ROUND(ROUND(L319,2)*ROUND(G319,3),2)</f>
        <v>0</v>
      </c>
      <c r="N319" s="38" t="s">
        <v>488</v>
      </c>
      <c r="O319">
        <f>(M319*21)/100</f>
        <v>0</v>
      </c>
      <c r="P319" t="s">
        <v>27</v>
      </c>
    </row>
    <row r="320" spans="1:16" x14ac:dyDescent="0.2">
      <c r="A320" s="37" t="s">
        <v>54</v>
      </c>
      <c r="E320" s="41" t="s">
        <v>5</v>
      </c>
    </row>
    <row r="321" spans="1:16" x14ac:dyDescent="0.2">
      <c r="A321" s="37" t="s">
        <v>55</v>
      </c>
      <c r="E321" s="42" t="s">
        <v>1102</v>
      </c>
    </row>
    <row r="322" spans="1:16" x14ac:dyDescent="0.2">
      <c r="A322" t="s">
        <v>57</v>
      </c>
      <c r="E322" s="41" t="s">
        <v>58</v>
      </c>
    </row>
    <row r="323" spans="1:16" x14ac:dyDescent="0.2">
      <c r="A323" t="s">
        <v>49</v>
      </c>
      <c r="B323" s="36" t="s">
        <v>349</v>
      </c>
      <c r="C323" s="36" t="s">
        <v>1117</v>
      </c>
      <c r="D323" s="37" t="s">
        <v>5</v>
      </c>
      <c r="E323" s="13" t="s">
        <v>1118</v>
      </c>
      <c r="F323" s="38" t="s">
        <v>52</v>
      </c>
      <c r="G323" s="39">
        <v>1</v>
      </c>
      <c r="H323" s="38">
        <v>0</v>
      </c>
      <c r="I323" s="38">
        <f>ROUND(G323*H323,6)</f>
        <v>0</v>
      </c>
      <c r="L323" s="40">
        <v>0</v>
      </c>
      <c r="M323" s="34">
        <f>ROUND(ROUND(L323,2)*ROUND(G323,3),2)</f>
        <v>0</v>
      </c>
      <c r="N323" s="38" t="s">
        <v>488</v>
      </c>
      <c r="O323">
        <f>(M323*21)/100</f>
        <v>0</v>
      </c>
      <c r="P323" t="s">
        <v>27</v>
      </c>
    </row>
    <row r="324" spans="1:16" x14ac:dyDescent="0.2">
      <c r="A324" s="37" t="s">
        <v>54</v>
      </c>
      <c r="E324" s="41" t="s">
        <v>5</v>
      </c>
    </row>
    <row r="325" spans="1:16" x14ac:dyDescent="0.2">
      <c r="A325" s="37" t="s">
        <v>55</v>
      </c>
      <c r="E325" s="42" t="s">
        <v>1102</v>
      </c>
    </row>
    <row r="326" spans="1:16" x14ac:dyDescent="0.2">
      <c r="A326" t="s">
        <v>57</v>
      </c>
      <c r="E326" s="41" t="s">
        <v>58</v>
      </c>
    </row>
    <row r="327" spans="1:16" x14ac:dyDescent="0.2">
      <c r="A327" t="s">
        <v>49</v>
      </c>
      <c r="B327" s="36" t="s">
        <v>352</v>
      </c>
      <c r="C327" s="36" t="s">
        <v>1119</v>
      </c>
      <c r="D327" s="37" t="s">
        <v>5</v>
      </c>
      <c r="E327" s="13" t="s">
        <v>1120</v>
      </c>
      <c r="F327" s="38" t="s">
        <v>52</v>
      </c>
      <c r="G327" s="39">
        <v>2</v>
      </c>
      <c r="H327" s="38">
        <v>0</v>
      </c>
      <c r="I327" s="38">
        <f>ROUND(G327*H327,6)</f>
        <v>0</v>
      </c>
      <c r="L327" s="40">
        <v>0</v>
      </c>
      <c r="M327" s="34">
        <f>ROUND(ROUND(L327,2)*ROUND(G327,3),2)</f>
        <v>0</v>
      </c>
      <c r="N327" s="38" t="s">
        <v>488</v>
      </c>
      <c r="O327">
        <f>(M327*21)/100</f>
        <v>0</v>
      </c>
      <c r="P327" t="s">
        <v>27</v>
      </c>
    </row>
    <row r="328" spans="1:16" x14ac:dyDescent="0.2">
      <c r="A328" s="37" t="s">
        <v>54</v>
      </c>
      <c r="E328" s="41" t="s">
        <v>5</v>
      </c>
    </row>
    <row r="329" spans="1:16" x14ac:dyDescent="0.2">
      <c r="A329" s="37" t="s">
        <v>55</v>
      </c>
      <c r="E329" s="42" t="s">
        <v>1102</v>
      </c>
    </row>
    <row r="330" spans="1:16" x14ac:dyDescent="0.2">
      <c r="A330" t="s">
        <v>57</v>
      </c>
      <c r="E330" s="41" t="s">
        <v>58</v>
      </c>
    </row>
    <row r="331" spans="1:16" x14ac:dyDescent="0.2">
      <c r="A331" t="s">
        <v>49</v>
      </c>
      <c r="B331" s="36" t="s">
        <v>355</v>
      </c>
      <c r="C331" s="36" t="s">
        <v>1121</v>
      </c>
      <c r="D331" s="37" t="s">
        <v>5</v>
      </c>
      <c r="E331" s="13" t="s">
        <v>1122</v>
      </c>
      <c r="F331" s="38" t="s">
        <v>52</v>
      </c>
      <c r="G331" s="39">
        <v>1</v>
      </c>
      <c r="H331" s="38">
        <v>0</v>
      </c>
      <c r="I331" s="38">
        <f>ROUND(G331*H331,6)</f>
        <v>0</v>
      </c>
      <c r="L331" s="40">
        <v>0</v>
      </c>
      <c r="M331" s="34">
        <f>ROUND(ROUND(L331,2)*ROUND(G331,3),2)</f>
        <v>0</v>
      </c>
      <c r="N331" s="38" t="s">
        <v>488</v>
      </c>
      <c r="O331">
        <f>(M331*21)/100</f>
        <v>0</v>
      </c>
      <c r="P331" t="s">
        <v>27</v>
      </c>
    </row>
    <row r="332" spans="1:16" x14ac:dyDescent="0.2">
      <c r="A332" s="37" t="s">
        <v>54</v>
      </c>
      <c r="E332" s="41" t="s">
        <v>5</v>
      </c>
    </row>
    <row r="333" spans="1:16" x14ac:dyDescent="0.2">
      <c r="A333" s="37" t="s">
        <v>55</v>
      </c>
      <c r="E333" s="42" t="s">
        <v>1102</v>
      </c>
    </row>
    <row r="334" spans="1:16" x14ac:dyDescent="0.2">
      <c r="A334" t="s">
        <v>57</v>
      </c>
      <c r="E334" s="41" t="s">
        <v>58</v>
      </c>
    </row>
    <row r="335" spans="1:16" x14ac:dyDescent="0.2">
      <c r="A335" t="s">
        <v>49</v>
      </c>
      <c r="B335" s="36" t="s">
        <v>358</v>
      </c>
      <c r="C335" s="36" t="s">
        <v>1123</v>
      </c>
      <c r="D335" s="37" t="s">
        <v>5</v>
      </c>
      <c r="E335" s="13" t="s">
        <v>1124</v>
      </c>
      <c r="F335" s="38" t="s">
        <v>52</v>
      </c>
      <c r="G335" s="39">
        <v>2</v>
      </c>
      <c r="H335" s="38">
        <v>0</v>
      </c>
      <c r="I335" s="38">
        <f>ROUND(G335*H335,6)</f>
        <v>0</v>
      </c>
      <c r="L335" s="40">
        <v>0</v>
      </c>
      <c r="M335" s="34">
        <f>ROUND(ROUND(L335,2)*ROUND(G335,3),2)</f>
        <v>0</v>
      </c>
      <c r="N335" s="38" t="s">
        <v>488</v>
      </c>
      <c r="O335">
        <f>(M335*21)/100</f>
        <v>0</v>
      </c>
      <c r="P335" t="s">
        <v>27</v>
      </c>
    </row>
    <row r="336" spans="1:16" x14ac:dyDescent="0.2">
      <c r="A336" s="37" t="s">
        <v>54</v>
      </c>
      <c r="E336" s="41" t="s">
        <v>5</v>
      </c>
    </row>
    <row r="337" spans="1:16" x14ac:dyDescent="0.2">
      <c r="A337" s="37" t="s">
        <v>55</v>
      </c>
      <c r="E337" s="42" t="s">
        <v>1102</v>
      </c>
    </row>
    <row r="338" spans="1:16" x14ac:dyDescent="0.2">
      <c r="A338" t="s">
        <v>57</v>
      </c>
      <c r="E338" s="41" t="s">
        <v>58</v>
      </c>
    </row>
    <row r="339" spans="1:16" x14ac:dyDescent="0.2">
      <c r="A339" t="s">
        <v>49</v>
      </c>
      <c r="B339" s="36" t="s">
        <v>362</v>
      </c>
      <c r="C339" s="36" t="s">
        <v>1125</v>
      </c>
      <c r="D339" s="37" t="s">
        <v>5</v>
      </c>
      <c r="E339" s="13" t="s">
        <v>1126</v>
      </c>
      <c r="F339" s="38" t="s">
        <v>52</v>
      </c>
      <c r="G339" s="39">
        <v>10</v>
      </c>
      <c r="H339" s="38">
        <v>0</v>
      </c>
      <c r="I339" s="38">
        <f>ROUND(G339*H339,6)</f>
        <v>0</v>
      </c>
      <c r="L339" s="40">
        <v>0</v>
      </c>
      <c r="M339" s="34">
        <f>ROUND(ROUND(L339,2)*ROUND(G339,3),2)</f>
        <v>0</v>
      </c>
      <c r="N339" s="38" t="s">
        <v>488</v>
      </c>
      <c r="O339">
        <f>(M339*21)/100</f>
        <v>0</v>
      </c>
      <c r="P339" t="s">
        <v>27</v>
      </c>
    </row>
    <row r="340" spans="1:16" x14ac:dyDescent="0.2">
      <c r="A340" s="37" t="s">
        <v>54</v>
      </c>
      <c r="E340" s="41" t="s">
        <v>5</v>
      </c>
    </row>
    <row r="341" spans="1:16" x14ac:dyDescent="0.2">
      <c r="A341" s="37" t="s">
        <v>55</v>
      </c>
      <c r="E341" s="42" t="s">
        <v>1102</v>
      </c>
    </row>
    <row r="342" spans="1:16" x14ac:dyDescent="0.2">
      <c r="A342" t="s">
        <v>57</v>
      </c>
      <c r="E342" s="41" t="s">
        <v>58</v>
      </c>
    </row>
    <row r="343" spans="1:16" x14ac:dyDescent="0.2">
      <c r="A343" t="s">
        <v>49</v>
      </c>
      <c r="B343" s="36" t="s">
        <v>366</v>
      </c>
      <c r="C343" s="36" t="s">
        <v>1194</v>
      </c>
      <c r="D343" s="37" t="s">
        <v>5</v>
      </c>
      <c r="E343" s="13" t="s">
        <v>1195</v>
      </c>
      <c r="F343" s="38" t="s">
        <v>52</v>
      </c>
      <c r="G343" s="39">
        <v>3</v>
      </c>
      <c r="H343" s="38">
        <v>0</v>
      </c>
      <c r="I343" s="38">
        <f>ROUND(G343*H343,6)</f>
        <v>0</v>
      </c>
      <c r="L343" s="40">
        <v>0</v>
      </c>
      <c r="M343" s="34">
        <f>ROUND(ROUND(L343,2)*ROUND(G343,3),2)</f>
        <v>0</v>
      </c>
      <c r="N343" s="38" t="s">
        <v>488</v>
      </c>
      <c r="O343">
        <f>(M343*21)/100</f>
        <v>0</v>
      </c>
      <c r="P343" t="s">
        <v>27</v>
      </c>
    </row>
    <row r="344" spans="1:16" x14ac:dyDescent="0.2">
      <c r="A344" s="37" t="s">
        <v>54</v>
      </c>
      <c r="E344" s="41" t="s">
        <v>5</v>
      </c>
    </row>
    <row r="345" spans="1:16" x14ac:dyDescent="0.2">
      <c r="A345" s="37" t="s">
        <v>55</v>
      </c>
      <c r="E345" s="42" t="s">
        <v>1102</v>
      </c>
    </row>
    <row r="346" spans="1:16" x14ac:dyDescent="0.2">
      <c r="A346" t="s">
        <v>57</v>
      </c>
      <c r="E346" s="41" t="s">
        <v>58</v>
      </c>
    </row>
    <row r="347" spans="1:16" x14ac:dyDescent="0.2">
      <c r="A347" t="s">
        <v>49</v>
      </c>
      <c r="B347" s="36" t="s">
        <v>370</v>
      </c>
      <c r="C347" s="36" t="s">
        <v>1127</v>
      </c>
      <c r="D347" s="37" t="s">
        <v>5</v>
      </c>
      <c r="E347" s="13" t="s">
        <v>1128</v>
      </c>
      <c r="F347" s="38" t="s">
        <v>52</v>
      </c>
      <c r="G347" s="39">
        <v>1</v>
      </c>
      <c r="H347" s="38">
        <v>0</v>
      </c>
      <c r="I347" s="38">
        <f>ROUND(G347*H347,6)</f>
        <v>0</v>
      </c>
      <c r="L347" s="40">
        <v>0</v>
      </c>
      <c r="M347" s="34">
        <f>ROUND(ROUND(L347,2)*ROUND(G347,3),2)</f>
        <v>0</v>
      </c>
      <c r="N347" s="38" t="s">
        <v>488</v>
      </c>
      <c r="O347">
        <f>(M347*21)/100</f>
        <v>0</v>
      </c>
      <c r="P347" t="s">
        <v>27</v>
      </c>
    </row>
    <row r="348" spans="1:16" x14ac:dyDescent="0.2">
      <c r="A348" s="37" t="s">
        <v>54</v>
      </c>
      <c r="E348" s="41" t="s">
        <v>5</v>
      </c>
    </row>
    <row r="349" spans="1:16" x14ac:dyDescent="0.2">
      <c r="A349" s="37" t="s">
        <v>55</v>
      </c>
      <c r="E349" s="42" t="s">
        <v>1102</v>
      </c>
    </row>
    <row r="350" spans="1:16" x14ac:dyDescent="0.2">
      <c r="A350" t="s">
        <v>57</v>
      </c>
      <c r="E350" s="41" t="s">
        <v>58</v>
      </c>
    </row>
    <row r="351" spans="1:16" x14ac:dyDescent="0.2">
      <c r="A351" t="s">
        <v>49</v>
      </c>
      <c r="B351" s="36" t="s">
        <v>373</v>
      </c>
      <c r="C351" s="36" t="s">
        <v>1196</v>
      </c>
      <c r="D351" s="37" t="s">
        <v>5</v>
      </c>
      <c r="E351" s="13" t="s">
        <v>1197</v>
      </c>
      <c r="F351" s="38" t="s">
        <v>52</v>
      </c>
      <c r="G351" s="39">
        <v>1</v>
      </c>
      <c r="H351" s="38">
        <v>0</v>
      </c>
      <c r="I351" s="38">
        <f>ROUND(G351*H351,6)</f>
        <v>0</v>
      </c>
      <c r="L351" s="40">
        <v>0</v>
      </c>
      <c r="M351" s="34">
        <f>ROUND(ROUND(L351,2)*ROUND(G351,3),2)</f>
        <v>0</v>
      </c>
      <c r="N351" s="38" t="s">
        <v>488</v>
      </c>
      <c r="O351">
        <f>(M351*21)/100</f>
        <v>0</v>
      </c>
      <c r="P351" t="s">
        <v>27</v>
      </c>
    </row>
    <row r="352" spans="1:16" x14ac:dyDescent="0.2">
      <c r="A352" s="37" t="s">
        <v>54</v>
      </c>
      <c r="E352" s="41" t="s">
        <v>5</v>
      </c>
    </row>
    <row r="353" spans="1:16" x14ac:dyDescent="0.2">
      <c r="A353" s="37" t="s">
        <v>55</v>
      </c>
      <c r="E353" s="42" t="s">
        <v>1102</v>
      </c>
    </row>
    <row r="354" spans="1:16" x14ac:dyDescent="0.2">
      <c r="A354" t="s">
        <v>57</v>
      </c>
      <c r="E354" s="41" t="s">
        <v>58</v>
      </c>
    </row>
    <row r="355" spans="1:16" ht="38.25" x14ac:dyDescent="0.2">
      <c r="A355" t="s">
        <v>49</v>
      </c>
      <c r="B355" s="36" t="s">
        <v>377</v>
      </c>
      <c r="C355" s="36" t="s">
        <v>1131</v>
      </c>
      <c r="D355" s="37" t="s">
        <v>5</v>
      </c>
      <c r="E355" s="13" t="s">
        <v>1132</v>
      </c>
      <c r="F355" s="38" t="s">
        <v>52</v>
      </c>
      <c r="G355" s="39">
        <v>1</v>
      </c>
      <c r="H355" s="38">
        <v>0</v>
      </c>
      <c r="I355" s="38">
        <f>ROUND(G355*H355,6)</f>
        <v>0</v>
      </c>
      <c r="L355" s="40">
        <v>0</v>
      </c>
      <c r="M355" s="34">
        <f>ROUND(ROUND(L355,2)*ROUND(G355,3),2)</f>
        <v>0</v>
      </c>
      <c r="N355" s="38" t="s">
        <v>488</v>
      </c>
      <c r="O355">
        <f>(M355*21)/100</f>
        <v>0</v>
      </c>
      <c r="P355" t="s">
        <v>27</v>
      </c>
    </row>
    <row r="356" spans="1:16" x14ac:dyDescent="0.2">
      <c r="A356" s="37" t="s">
        <v>54</v>
      </c>
      <c r="E356" s="41" t="s">
        <v>5</v>
      </c>
    </row>
    <row r="357" spans="1:16" x14ac:dyDescent="0.2">
      <c r="A357" s="37" t="s">
        <v>55</v>
      </c>
      <c r="E357" s="42" t="s">
        <v>1102</v>
      </c>
    </row>
    <row r="358" spans="1:16" x14ac:dyDescent="0.2">
      <c r="A358" t="s">
        <v>57</v>
      </c>
      <c r="E358" s="41" t="s">
        <v>58</v>
      </c>
    </row>
    <row r="359" spans="1:16" x14ac:dyDescent="0.2">
      <c r="A359" t="s">
        <v>49</v>
      </c>
      <c r="B359" s="36" t="s">
        <v>382</v>
      </c>
      <c r="C359" s="36" t="s">
        <v>1133</v>
      </c>
      <c r="D359" s="37" t="s">
        <v>5</v>
      </c>
      <c r="E359" s="13" t="s">
        <v>1134</v>
      </c>
      <c r="F359" s="38" t="s">
        <v>52</v>
      </c>
      <c r="G359" s="39">
        <v>1</v>
      </c>
      <c r="H359" s="38">
        <v>0</v>
      </c>
      <c r="I359" s="38">
        <f>ROUND(G359*H359,6)</f>
        <v>0</v>
      </c>
      <c r="L359" s="40">
        <v>0</v>
      </c>
      <c r="M359" s="34">
        <f>ROUND(ROUND(L359,2)*ROUND(G359,3),2)</f>
        <v>0</v>
      </c>
      <c r="N359" s="38" t="s">
        <v>488</v>
      </c>
      <c r="O359">
        <f>(M359*21)/100</f>
        <v>0</v>
      </c>
      <c r="P359" t="s">
        <v>27</v>
      </c>
    </row>
    <row r="360" spans="1:16" x14ac:dyDescent="0.2">
      <c r="A360" s="37" t="s">
        <v>54</v>
      </c>
      <c r="E360" s="41" t="s">
        <v>5</v>
      </c>
    </row>
    <row r="361" spans="1:16" x14ac:dyDescent="0.2">
      <c r="A361" s="37" t="s">
        <v>55</v>
      </c>
      <c r="E361" s="42" t="s">
        <v>1102</v>
      </c>
    </row>
    <row r="362" spans="1:16" x14ac:dyDescent="0.2">
      <c r="A362" t="s">
        <v>57</v>
      </c>
      <c r="E362" s="41" t="s">
        <v>58</v>
      </c>
    </row>
    <row r="363" spans="1:16" ht="25.5" x14ac:dyDescent="0.2">
      <c r="A363" t="s">
        <v>49</v>
      </c>
      <c r="B363" s="36" t="s">
        <v>384</v>
      </c>
      <c r="C363" s="36" t="s">
        <v>1135</v>
      </c>
      <c r="D363" s="37" t="s">
        <v>5</v>
      </c>
      <c r="E363" s="13" t="s">
        <v>1136</v>
      </c>
      <c r="F363" s="38" t="s">
        <v>52</v>
      </c>
      <c r="G363" s="39">
        <v>2</v>
      </c>
      <c r="H363" s="38">
        <v>0</v>
      </c>
      <c r="I363" s="38">
        <f>ROUND(G363*H363,6)</f>
        <v>0</v>
      </c>
      <c r="L363" s="40">
        <v>0</v>
      </c>
      <c r="M363" s="34">
        <f>ROUND(ROUND(L363,2)*ROUND(G363,3),2)</f>
        <v>0</v>
      </c>
      <c r="N363" s="38" t="s">
        <v>488</v>
      </c>
      <c r="O363">
        <f>(M363*21)/100</f>
        <v>0</v>
      </c>
      <c r="P363" t="s">
        <v>27</v>
      </c>
    </row>
    <row r="364" spans="1:16" x14ac:dyDescent="0.2">
      <c r="A364" s="37" t="s">
        <v>54</v>
      </c>
      <c r="E364" s="41" t="s">
        <v>5</v>
      </c>
    </row>
    <row r="365" spans="1:16" x14ac:dyDescent="0.2">
      <c r="A365" s="37" t="s">
        <v>55</v>
      </c>
      <c r="E365" s="42" t="s">
        <v>1102</v>
      </c>
    </row>
    <row r="366" spans="1:16" x14ac:dyDescent="0.2">
      <c r="A366" t="s">
        <v>57</v>
      </c>
      <c r="E366" s="41" t="s">
        <v>58</v>
      </c>
    </row>
    <row r="367" spans="1:16" x14ac:dyDescent="0.2">
      <c r="A367" t="s">
        <v>49</v>
      </c>
      <c r="B367" s="36" t="s">
        <v>387</v>
      </c>
      <c r="C367" s="36" t="s">
        <v>1139</v>
      </c>
      <c r="D367" s="37" t="s">
        <v>5</v>
      </c>
      <c r="E367" s="13" t="s">
        <v>1140</v>
      </c>
      <c r="F367" s="38" t="s">
        <v>52</v>
      </c>
      <c r="G367" s="39">
        <v>1</v>
      </c>
      <c r="H367" s="38">
        <v>0</v>
      </c>
      <c r="I367" s="38">
        <f>ROUND(G367*H367,6)</f>
        <v>0</v>
      </c>
      <c r="L367" s="40">
        <v>0</v>
      </c>
      <c r="M367" s="34">
        <f>ROUND(ROUND(L367,2)*ROUND(G367,3),2)</f>
        <v>0</v>
      </c>
      <c r="N367" s="38" t="s">
        <v>488</v>
      </c>
      <c r="O367">
        <f>(M367*21)/100</f>
        <v>0</v>
      </c>
      <c r="P367" t="s">
        <v>27</v>
      </c>
    </row>
    <row r="368" spans="1:16" x14ac:dyDescent="0.2">
      <c r="A368" s="37" t="s">
        <v>54</v>
      </c>
      <c r="E368" s="41" t="s">
        <v>5</v>
      </c>
    </row>
    <row r="369" spans="1:16" x14ac:dyDescent="0.2">
      <c r="A369" s="37" t="s">
        <v>55</v>
      </c>
      <c r="E369" s="42" t="s">
        <v>1102</v>
      </c>
    </row>
    <row r="370" spans="1:16" x14ac:dyDescent="0.2">
      <c r="A370" t="s">
        <v>57</v>
      </c>
      <c r="E370" s="41" t="s">
        <v>58</v>
      </c>
    </row>
    <row r="371" spans="1:16" ht="25.5" x14ac:dyDescent="0.2">
      <c r="A371" t="s">
        <v>49</v>
      </c>
      <c r="B371" s="36" t="s">
        <v>390</v>
      </c>
      <c r="C371" s="36" t="s">
        <v>1141</v>
      </c>
      <c r="D371" s="37" t="s">
        <v>5</v>
      </c>
      <c r="E371" s="13" t="s">
        <v>1142</v>
      </c>
      <c r="F371" s="38" t="s">
        <v>52</v>
      </c>
      <c r="G371" s="39">
        <v>1</v>
      </c>
      <c r="H371" s="38">
        <v>0</v>
      </c>
      <c r="I371" s="38">
        <f>ROUND(G371*H371,6)</f>
        <v>0</v>
      </c>
      <c r="L371" s="40">
        <v>0</v>
      </c>
      <c r="M371" s="34">
        <f>ROUND(ROUND(L371,2)*ROUND(G371,3),2)</f>
        <v>0</v>
      </c>
      <c r="N371" s="38" t="s">
        <v>488</v>
      </c>
      <c r="O371">
        <f>(M371*21)/100</f>
        <v>0</v>
      </c>
      <c r="P371" t="s">
        <v>27</v>
      </c>
    </row>
    <row r="372" spans="1:16" x14ac:dyDescent="0.2">
      <c r="A372" s="37" t="s">
        <v>54</v>
      </c>
      <c r="E372" s="41" t="s">
        <v>5</v>
      </c>
    </row>
    <row r="373" spans="1:16" x14ac:dyDescent="0.2">
      <c r="A373" s="37" t="s">
        <v>55</v>
      </c>
      <c r="E373" s="42" t="s">
        <v>1102</v>
      </c>
    </row>
    <row r="374" spans="1:16" x14ac:dyDescent="0.2">
      <c r="A374" t="s">
        <v>57</v>
      </c>
      <c r="E374" s="41" t="s">
        <v>58</v>
      </c>
    </row>
    <row r="375" spans="1:16" ht="25.5" x14ac:dyDescent="0.2">
      <c r="A375" t="s">
        <v>49</v>
      </c>
      <c r="B375" s="36" t="s">
        <v>393</v>
      </c>
      <c r="C375" s="36" t="s">
        <v>1143</v>
      </c>
      <c r="D375" s="37" t="s">
        <v>5</v>
      </c>
      <c r="E375" s="13" t="s">
        <v>1144</v>
      </c>
      <c r="F375" s="38" t="s">
        <v>52</v>
      </c>
      <c r="G375" s="39">
        <v>4</v>
      </c>
      <c r="H375" s="38">
        <v>0</v>
      </c>
      <c r="I375" s="38">
        <f>ROUND(G375*H375,6)</f>
        <v>0</v>
      </c>
      <c r="L375" s="40">
        <v>0</v>
      </c>
      <c r="M375" s="34">
        <f>ROUND(ROUND(L375,2)*ROUND(G375,3),2)</f>
        <v>0</v>
      </c>
      <c r="N375" s="38" t="s">
        <v>488</v>
      </c>
      <c r="O375">
        <f>(M375*21)/100</f>
        <v>0</v>
      </c>
      <c r="P375" t="s">
        <v>27</v>
      </c>
    </row>
    <row r="376" spans="1:16" x14ac:dyDescent="0.2">
      <c r="A376" s="37" t="s">
        <v>54</v>
      </c>
      <c r="E376" s="41" t="s">
        <v>5</v>
      </c>
    </row>
    <row r="377" spans="1:16" x14ac:dyDescent="0.2">
      <c r="A377" s="37" t="s">
        <v>55</v>
      </c>
      <c r="E377" s="42" t="s">
        <v>1102</v>
      </c>
    </row>
    <row r="378" spans="1:16" x14ac:dyDescent="0.2">
      <c r="A378" t="s">
        <v>57</v>
      </c>
      <c r="E378" s="41" t="s">
        <v>58</v>
      </c>
    </row>
    <row r="379" spans="1:16" ht="25.5" x14ac:dyDescent="0.2">
      <c r="A379" t="s">
        <v>49</v>
      </c>
      <c r="B379" s="36" t="s">
        <v>396</v>
      </c>
      <c r="C379" s="36" t="s">
        <v>1145</v>
      </c>
      <c r="D379" s="37" t="s">
        <v>5</v>
      </c>
      <c r="E379" s="13" t="s">
        <v>1146</v>
      </c>
      <c r="F379" s="38" t="s">
        <v>52</v>
      </c>
      <c r="G379" s="39">
        <v>1</v>
      </c>
      <c r="H379" s="38">
        <v>0</v>
      </c>
      <c r="I379" s="38">
        <f>ROUND(G379*H379,6)</f>
        <v>0</v>
      </c>
      <c r="L379" s="40">
        <v>0</v>
      </c>
      <c r="M379" s="34">
        <f>ROUND(ROUND(L379,2)*ROUND(G379,3),2)</f>
        <v>0</v>
      </c>
      <c r="N379" s="38" t="s">
        <v>488</v>
      </c>
      <c r="O379">
        <f>(M379*21)/100</f>
        <v>0</v>
      </c>
      <c r="P379" t="s">
        <v>27</v>
      </c>
    </row>
    <row r="380" spans="1:16" x14ac:dyDescent="0.2">
      <c r="A380" s="37" t="s">
        <v>54</v>
      </c>
      <c r="E380" s="41" t="s">
        <v>5</v>
      </c>
    </row>
    <row r="381" spans="1:16" x14ac:dyDescent="0.2">
      <c r="A381" s="37" t="s">
        <v>55</v>
      </c>
      <c r="E381" s="42" t="s">
        <v>1102</v>
      </c>
    </row>
    <row r="382" spans="1:16" x14ac:dyDescent="0.2">
      <c r="A382" t="s">
        <v>57</v>
      </c>
      <c r="E382" s="41" t="s">
        <v>58</v>
      </c>
    </row>
    <row r="383" spans="1:16" x14ac:dyDescent="0.2">
      <c r="A383" t="s">
        <v>49</v>
      </c>
      <c r="B383" s="36" t="s">
        <v>399</v>
      </c>
      <c r="C383" s="36" t="s">
        <v>1147</v>
      </c>
      <c r="D383" s="37" t="s">
        <v>5</v>
      </c>
      <c r="E383" s="13" t="s">
        <v>1148</v>
      </c>
      <c r="F383" s="38" t="s">
        <v>52</v>
      </c>
      <c r="G383" s="39">
        <v>1</v>
      </c>
      <c r="H383" s="38">
        <v>0</v>
      </c>
      <c r="I383" s="38">
        <f>ROUND(G383*H383,6)</f>
        <v>0</v>
      </c>
      <c r="L383" s="40">
        <v>0</v>
      </c>
      <c r="M383" s="34">
        <f>ROUND(ROUND(L383,2)*ROUND(G383,3),2)</f>
        <v>0</v>
      </c>
      <c r="N383" s="38" t="s">
        <v>488</v>
      </c>
      <c r="O383">
        <f>(M383*21)/100</f>
        <v>0</v>
      </c>
      <c r="P383" t="s">
        <v>27</v>
      </c>
    </row>
    <row r="384" spans="1:16" x14ac:dyDescent="0.2">
      <c r="A384" s="37" t="s">
        <v>54</v>
      </c>
      <c r="E384" s="41" t="s">
        <v>5</v>
      </c>
    </row>
    <row r="385" spans="1:16" x14ac:dyDescent="0.2">
      <c r="A385" s="37" t="s">
        <v>55</v>
      </c>
      <c r="E385" s="42" t="s">
        <v>1102</v>
      </c>
    </row>
    <row r="386" spans="1:16" x14ac:dyDescent="0.2">
      <c r="A386" t="s">
        <v>57</v>
      </c>
      <c r="E386" s="41" t="s">
        <v>58</v>
      </c>
    </row>
    <row r="387" spans="1:16" x14ac:dyDescent="0.2">
      <c r="A387" t="s">
        <v>49</v>
      </c>
      <c r="B387" s="36" t="s">
        <v>402</v>
      </c>
      <c r="C387" s="36" t="s">
        <v>1149</v>
      </c>
      <c r="D387" s="37" t="s">
        <v>5</v>
      </c>
      <c r="E387" s="13" t="s">
        <v>1150</v>
      </c>
      <c r="F387" s="38" t="s">
        <v>52</v>
      </c>
      <c r="G387" s="39">
        <v>1</v>
      </c>
      <c r="H387" s="38">
        <v>0</v>
      </c>
      <c r="I387" s="38">
        <f>ROUND(G387*H387,6)</f>
        <v>0</v>
      </c>
      <c r="L387" s="40">
        <v>0</v>
      </c>
      <c r="M387" s="34">
        <f>ROUND(ROUND(L387,2)*ROUND(G387,3),2)</f>
        <v>0</v>
      </c>
      <c r="N387" s="38" t="s">
        <v>488</v>
      </c>
      <c r="O387">
        <f>(M387*21)/100</f>
        <v>0</v>
      </c>
      <c r="P387" t="s">
        <v>27</v>
      </c>
    </row>
    <row r="388" spans="1:16" x14ac:dyDescent="0.2">
      <c r="A388" s="37" t="s">
        <v>54</v>
      </c>
      <c r="E388" s="41" t="s">
        <v>5</v>
      </c>
    </row>
    <row r="389" spans="1:16" x14ac:dyDescent="0.2">
      <c r="A389" s="37" t="s">
        <v>55</v>
      </c>
      <c r="E389" s="42" t="s">
        <v>1102</v>
      </c>
    </row>
    <row r="390" spans="1:16" x14ac:dyDescent="0.2">
      <c r="A390" t="s">
        <v>57</v>
      </c>
      <c r="E390" s="41" t="s">
        <v>58</v>
      </c>
    </row>
    <row r="391" spans="1:16" x14ac:dyDescent="0.2">
      <c r="A391" t="s">
        <v>49</v>
      </c>
      <c r="B391" s="36" t="s">
        <v>405</v>
      </c>
      <c r="C391" s="36" t="s">
        <v>1151</v>
      </c>
      <c r="D391" s="37" t="s">
        <v>5</v>
      </c>
      <c r="E391" s="13" t="s">
        <v>1152</v>
      </c>
      <c r="F391" s="38" t="s">
        <v>52</v>
      </c>
      <c r="G391" s="39">
        <v>1</v>
      </c>
      <c r="H391" s="38">
        <v>0</v>
      </c>
      <c r="I391" s="38">
        <f>ROUND(G391*H391,6)</f>
        <v>0</v>
      </c>
      <c r="L391" s="40">
        <v>0</v>
      </c>
      <c r="M391" s="34">
        <f>ROUND(ROUND(L391,2)*ROUND(G391,3),2)</f>
        <v>0</v>
      </c>
      <c r="N391" s="38" t="s">
        <v>488</v>
      </c>
      <c r="O391">
        <f>(M391*21)/100</f>
        <v>0</v>
      </c>
      <c r="P391" t="s">
        <v>27</v>
      </c>
    </row>
    <row r="392" spans="1:16" x14ac:dyDescent="0.2">
      <c r="A392" s="37" t="s">
        <v>54</v>
      </c>
      <c r="E392" s="41" t="s">
        <v>5</v>
      </c>
    </row>
    <row r="393" spans="1:16" x14ac:dyDescent="0.2">
      <c r="A393" s="37" t="s">
        <v>55</v>
      </c>
      <c r="E393" s="42" t="s">
        <v>1102</v>
      </c>
    </row>
    <row r="394" spans="1:16" x14ac:dyDescent="0.2">
      <c r="A394" t="s">
        <v>57</v>
      </c>
      <c r="E394" s="41" t="s">
        <v>58</v>
      </c>
    </row>
    <row r="395" spans="1:16" x14ac:dyDescent="0.2">
      <c r="A395" t="s">
        <v>49</v>
      </c>
      <c r="B395" s="36" t="s">
        <v>409</v>
      </c>
      <c r="C395" s="36" t="s">
        <v>1153</v>
      </c>
      <c r="D395" s="37" t="s">
        <v>5</v>
      </c>
      <c r="E395" s="13" t="s">
        <v>1154</v>
      </c>
      <c r="F395" s="38" t="s">
        <v>52</v>
      </c>
      <c r="G395" s="39">
        <v>1</v>
      </c>
      <c r="H395" s="38">
        <v>0</v>
      </c>
      <c r="I395" s="38">
        <f>ROUND(G395*H395,6)</f>
        <v>0</v>
      </c>
      <c r="L395" s="40">
        <v>0</v>
      </c>
      <c r="M395" s="34">
        <f>ROUND(ROUND(L395,2)*ROUND(G395,3),2)</f>
        <v>0</v>
      </c>
      <c r="N395" s="38" t="s">
        <v>488</v>
      </c>
      <c r="O395">
        <f>(M395*21)/100</f>
        <v>0</v>
      </c>
      <c r="P395" t="s">
        <v>27</v>
      </c>
    </row>
    <row r="396" spans="1:16" x14ac:dyDescent="0.2">
      <c r="A396" s="37" t="s">
        <v>54</v>
      </c>
      <c r="E396" s="41" t="s">
        <v>5</v>
      </c>
    </row>
    <row r="397" spans="1:16" x14ac:dyDescent="0.2">
      <c r="A397" s="37" t="s">
        <v>55</v>
      </c>
      <c r="E397" s="42" t="s">
        <v>1102</v>
      </c>
    </row>
    <row r="398" spans="1:16" x14ac:dyDescent="0.2">
      <c r="A398" t="s">
        <v>57</v>
      </c>
      <c r="E398" s="41" t="s">
        <v>58</v>
      </c>
    </row>
    <row r="399" spans="1:16" ht="25.5" x14ac:dyDescent="0.2">
      <c r="A399" t="s">
        <v>49</v>
      </c>
      <c r="B399" s="36" t="s">
        <v>413</v>
      </c>
      <c r="C399" s="36" t="s">
        <v>1155</v>
      </c>
      <c r="D399" s="37" t="s">
        <v>5</v>
      </c>
      <c r="E399" s="13" t="s">
        <v>1156</v>
      </c>
      <c r="F399" s="38" t="s">
        <v>52</v>
      </c>
      <c r="G399" s="39">
        <v>1</v>
      </c>
      <c r="H399" s="38">
        <v>0</v>
      </c>
      <c r="I399" s="38">
        <f>ROUND(G399*H399,6)</f>
        <v>0</v>
      </c>
      <c r="L399" s="40">
        <v>0</v>
      </c>
      <c r="M399" s="34">
        <f>ROUND(ROUND(L399,2)*ROUND(G399,3),2)</f>
        <v>0</v>
      </c>
      <c r="N399" s="38" t="s">
        <v>488</v>
      </c>
      <c r="O399">
        <f>(M399*21)/100</f>
        <v>0</v>
      </c>
      <c r="P399" t="s">
        <v>27</v>
      </c>
    </row>
    <row r="400" spans="1:16" x14ac:dyDescent="0.2">
      <c r="A400" s="37" t="s">
        <v>54</v>
      </c>
      <c r="E400" s="41" t="s">
        <v>5</v>
      </c>
    </row>
    <row r="401" spans="1:16" x14ac:dyDescent="0.2">
      <c r="A401" s="37" t="s">
        <v>55</v>
      </c>
      <c r="E401" s="42" t="s">
        <v>1102</v>
      </c>
    </row>
    <row r="402" spans="1:16" x14ac:dyDescent="0.2">
      <c r="A402" t="s">
        <v>57</v>
      </c>
      <c r="E402" s="41" t="s">
        <v>58</v>
      </c>
    </row>
    <row r="403" spans="1:16" ht="38.25" x14ac:dyDescent="0.2">
      <c r="A403" t="s">
        <v>49</v>
      </c>
      <c r="B403" s="36" t="s">
        <v>417</v>
      </c>
      <c r="C403" s="36" t="s">
        <v>1157</v>
      </c>
      <c r="D403" s="37" t="s">
        <v>5</v>
      </c>
      <c r="E403" s="13" t="s">
        <v>1158</v>
      </c>
      <c r="F403" s="38" t="s">
        <v>52</v>
      </c>
      <c r="G403" s="39">
        <v>1</v>
      </c>
      <c r="H403" s="38">
        <v>0</v>
      </c>
      <c r="I403" s="38">
        <f>ROUND(G403*H403,6)</f>
        <v>0</v>
      </c>
      <c r="L403" s="40">
        <v>0</v>
      </c>
      <c r="M403" s="34">
        <f>ROUND(ROUND(L403,2)*ROUND(G403,3),2)</f>
        <v>0</v>
      </c>
      <c r="N403" s="38" t="s">
        <v>488</v>
      </c>
      <c r="O403">
        <f>(M403*21)/100</f>
        <v>0</v>
      </c>
      <c r="P403" t="s">
        <v>27</v>
      </c>
    </row>
    <row r="404" spans="1:16" x14ac:dyDescent="0.2">
      <c r="A404" s="37" t="s">
        <v>54</v>
      </c>
      <c r="E404" s="41" t="s">
        <v>5</v>
      </c>
    </row>
    <row r="405" spans="1:16" x14ac:dyDescent="0.2">
      <c r="A405" s="37" t="s">
        <v>55</v>
      </c>
      <c r="E405" s="42" t="s">
        <v>1102</v>
      </c>
    </row>
    <row r="406" spans="1:16" x14ac:dyDescent="0.2">
      <c r="A406" t="s">
        <v>57</v>
      </c>
      <c r="E406" s="41" t="s">
        <v>58</v>
      </c>
    </row>
    <row r="407" spans="1:16" x14ac:dyDescent="0.2">
      <c r="A407" t="s">
        <v>49</v>
      </c>
      <c r="B407" s="36" t="s">
        <v>1198</v>
      </c>
      <c r="C407" s="36" t="s">
        <v>1161</v>
      </c>
      <c r="D407" s="37" t="s">
        <v>5</v>
      </c>
      <c r="E407" s="13" t="s">
        <v>1162</v>
      </c>
      <c r="F407" s="38" t="s">
        <v>52</v>
      </c>
      <c r="G407" s="39">
        <v>1</v>
      </c>
      <c r="H407" s="38">
        <v>0</v>
      </c>
      <c r="I407" s="38">
        <f>ROUND(G407*H407,6)</f>
        <v>0</v>
      </c>
      <c r="L407" s="40">
        <v>0</v>
      </c>
      <c r="M407" s="34">
        <f>ROUND(ROUND(L407,2)*ROUND(G407,3),2)</f>
        <v>0</v>
      </c>
      <c r="N407" s="38" t="s">
        <v>488</v>
      </c>
      <c r="O407">
        <f>(M407*21)/100</f>
        <v>0</v>
      </c>
      <c r="P407" t="s">
        <v>27</v>
      </c>
    </row>
    <row r="408" spans="1:16" x14ac:dyDescent="0.2">
      <c r="A408" s="37" t="s">
        <v>54</v>
      </c>
      <c r="E408" s="41" t="s">
        <v>5</v>
      </c>
    </row>
    <row r="409" spans="1:16" x14ac:dyDescent="0.2">
      <c r="A409" s="37" t="s">
        <v>55</v>
      </c>
      <c r="E409" s="42" t="s">
        <v>1102</v>
      </c>
    </row>
    <row r="410" spans="1:16" x14ac:dyDescent="0.2">
      <c r="A410" t="s">
        <v>57</v>
      </c>
      <c r="E410" s="41" t="s">
        <v>58</v>
      </c>
    </row>
    <row r="411" spans="1:16" ht="25.5" x14ac:dyDescent="0.2">
      <c r="A411" t="s">
        <v>49</v>
      </c>
      <c r="B411" s="36" t="s">
        <v>1199</v>
      </c>
      <c r="C411" s="36" t="s">
        <v>1169</v>
      </c>
      <c r="D411" s="37" t="s">
        <v>5</v>
      </c>
      <c r="E411" s="13" t="s">
        <v>1170</v>
      </c>
      <c r="F411" s="38" t="s">
        <v>52</v>
      </c>
      <c r="G411" s="39">
        <v>1</v>
      </c>
      <c r="H411" s="38">
        <v>0</v>
      </c>
      <c r="I411" s="38">
        <f>ROUND(G411*H411,6)</f>
        <v>0</v>
      </c>
      <c r="L411" s="40">
        <v>0</v>
      </c>
      <c r="M411" s="34">
        <f>ROUND(ROUND(L411,2)*ROUND(G411,3),2)</f>
        <v>0</v>
      </c>
      <c r="N411" s="38" t="s">
        <v>488</v>
      </c>
      <c r="O411">
        <f>(M411*21)/100</f>
        <v>0</v>
      </c>
      <c r="P411" t="s">
        <v>27</v>
      </c>
    </row>
    <row r="412" spans="1:16" x14ac:dyDescent="0.2">
      <c r="A412" s="37" t="s">
        <v>54</v>
      </c>
      <c r="E412" s="41" t="s">
        <v>5</v>
      </c>
    </row>
    <row r="413" spans="1:16" x14ac:dyDescent="0.2">
      <c r="A413" s="37" t="s">
        <v>55</v>
      </c>
      <c r="E413" s="42" t="s">
        <v>1102</v>
      </c>
    </row>
    <row r="414" spans="1:16" x14ac:dyDescent="0.2">
      <c r="A414" t="s">
        <v>57</v>
      </c>
      <c r="E414" s="41" t="s">
        <v>58</v>
      </c>
    </row>
    <row r="415" spans="1:16" ht="25.5" x14ac:dyDescent="0.2">
      <c r="A415" t="s">
        <v>49</v>
      </c>
      <c r="B415" s="36" t="s">
        <v>1200</v>
      </c>
      <c r="C415" s="36" t="s">
        <v>927</v>
      </c>
      <c r="D415" s="37" t="s">
        <v>5</v>
      </c>
      <c r="E415" s="13" t="s">
        <v>928</v>
      </c>
      <c r="F415" s="38" t="s">
        <v>52</v>
      </c>
      <c r="G415" s="39">
        <v>1</v>
      </c>
      <c r="H415" s="38">
        <v>0</v>
      </c>
      <c r="I415" s="38">
        <f>ROUND(G415*H415,6)</f>
        <v>0</v>
      </c>
      <c r="L415" s="40">
        <v>0</v>
      </c>
      <c r="M415" s="34">
        <f>ROUND(ROUND(L415,2)*ROUND(G415,3),2)</f>
        <v>0</v>
      </c>
      <c r="N415" s="38" t="s">
        <v>488</v>
      </c>
      <c r="O415">
        <f>(M415*21)/100</f>
        <v>0</v>
      </c>
      <c r="P415" t="s">
        <v>27</v>
      </c>
    </row>
    <row r="416" spans="1:16" x14ac:dyDescent="0.2">
      <c r="A416" s="37" t="s">
        <v>54</v>
      </c>
      <c r="E416" s="41" t="s">
        <v>5</v>
      </c>
    </row>
    <row r="417" spans="1:16" x14ac:dyDescent="0.2">
      <c r="A417" s="37" t="s">
        <v>55</v>
      </c>
      <c r="E417" s="42" t="s">
        <v>1102</v>
      </c>
    </row>
    <row r="418" spans="1:16" x14ac:dyDescent="0.2">
      <c r="A418" t="s">
        <v>57</v>
      </c>
      <c r="E418" s="41" t="s">
        <v>58</v>
      </c>
    </row>
    <row r="419" spans="1:16" ht="25.5" x14ac:dyDescent="0.2">
      <c r="A419" t="s">
        <v>49</v>
      </c>
      <c r="B419" s="36" t="s">
        <v>1201</v>
      </c>
      <c r="C419" s="36" t="s">
        <v>776</v>
      </c>
      <c r="D419" s="37" t="s">
        <v>5</v>
      </c>
      <c r="E419" s="13" t="s">
        <v>777</v>
      </c>
      <c r="F419" s="38" t="s">
        <v>52</v>
      </c>
      <c r="G419" s="39">
        <v>1</v>
      </c>
      <c r="H419" s="38">
        <v>0</v>
      </c>
      <c r="I419" s="38">
        <f>ROUND(G419*H419,6)</f>
        <v>0</v>
      </c>
      <c r="L419" s="40">
        <v>0</v>
      </c>
      <c r="M419" s="34">
        <f>ROUND(ROUND(L419,2)*ROUND(G419,3),2)</f>
        <v>0</v>
      </c>
      <c r="N419" s="38" t="s">
        <v>488</v>
      </c>
      <c r="O419">
        <f>(M419*21)/100</f>
        <v>0</v>
      </c>
      <c r="P419" t="s">
        <v>27</v>
      </c>
    </row>
    <row r="420" spans="1:16" x14ac:dyDescent="0.2">
      <c r="A420" s="37" t="s">
        <v>54</v>
      </c>
      <c r="E420" s="41" t="s">
        <v>5</v>
      </c>
    </row>
    <row r="421" spans="1:16" x14ac:dyDescent="0.2">
      <c r="A421" s="37" t="s">
        <v>55</v>
      </c>
      <c r="E421" s="42" t="s">
        <v>1102</v>
      </c>
    </row>
    <row r="422" spans="1:16" x14ac:dyDescent="0.2">
      <c r="A422" t="s">
        <v>57</v>
      </c>
      <c r="E422" s="41" t="s">
        <v>58</v>
      </c>
    </row>
    <row r="423" spans="1:16" ht="38.25" x14ac:dyDescent="0.2">
      <c r="A423" t="s">
        <v>49</v>
      </c>
      <c r="B423" s="36" t="s">
        <v>1202</v>
      </c>
      <c r="C423" s="36" t="s">
        <v>779</v>
      </c>
      <c r="D423" s="37" t="s">
        <v>5</v>
      </c>
      <c r="E423" s="13" t="s">
        <v>780</v>
      </c>
      <c r="F423" s="38" t="s">
        <v>52</v>
      </c>
      <c r="G423" s="39">
        <v>1</v>
      </c>
      <c r="H423" s="38">
        <v>0</v>
      </c>
      <c r="I423" s="38">
        <f>ROUND(G423*H423,6)</f>
        <v>0</v>
      </c>
      <c r="L423" s="40">
        <v>0</v>
      </c>
      <c r="M423" s="34">
        <f>ROUND(ROUND(L423,2)*ROUND(G423,3),2)</f>
        <v>0</v>
      </c>
      <c r="N423" s="38" t="s">
        <v>488</v>
      </c>
      <c r="O423">
        <f>(M423*21)/100</f>
        <v>0</v>
      </c>
      <c r="P423" t="s">
        <v>27</v>
      </c>
    </row>
    <row r="424" spans="1:16" x14ac:dyDescent="0.2">
      <c r="A424" s="37" t="s">
        <v>54</v>
      </c>
      <c r="E424" s="41" t="s">
        <v>5</v>
      </c>
    </row>
    <row r="425" spans="1:16" x14ac:dyDescent="0.2">
      <c r="A425" s="37" t="s">
        <v>55</v>
      </c>
      <c r="E425" s="42" t="s">
        <v>1102</v>
      </c>
    </row>
    <row r="426" spans="1:16" x14ac:dyDescent="0.2">
      <c r="A426" t="s">
        <v>57</v>
      </c>
      <c r="E426" s="41" t="s">
        <v>58</v>
      </c>
    </row>
    <row r="427" spans="1:16" ht="25.5" x14ac:dyDescent="0.2">
      <c r="A427" t="s">
        <v>49</v>
      </c>
      <c r="B427" s="36" t="s">
        <v>1203</v>
      </c>
      <c r="C427" s="36" t="s">
        <v>781</v>
      </c>
      <c r="D427" s="37" t="s">
        <v>5</v>
      </c>
      <c r="E427" s="13" t="s">
        <v>782</v>
      </c>
      <c r="F427" s="38" t="s">
        <v>52</v>
      </c>
      <c r="G427" s="39">
        <v>1</v>
      </c>
      <c r="H427" s="38">
        <v>0</v>
      </c>
      <c r="I427" s="38">
        <f>ROUND(G427*H427,6)</f>
        <v>0</v>
      </c>
      <c r="L427" s="40">
        <v>0</v>
      </c>
      <c r="M427" s="34">
        <f>ROUND(ROUND(L427,2)*ROUND(G427,3),2)</f>
        <v>0</v>
      </c>
      <c r="N427" s="38" t="s">
        <v>488</v>
      </c>
      <c r="O427">
        <f>(M427*21)/100</f>
        <v>0</v>
      </c>
      <c r="P427" t="s">
        <v>27</v>
      </c>
    </row>
    <row r="428" spans="1:16" x14ac:dyDescent="0.2">
      <c r="A428" s="37" t="s">
        <v>54</v>
      </c>
      <c r="E428" s="41" t="s">
        <v>5</v>
      </c>
    </row>
    <row r="429" spans="1:16" x14ac:dyDescent="0.2">
      <c r="A429" s="37" t="s">
        <v>55</v>
      </c>
      <c r="E429" s="42" t="s">
        <v>1102</v>
      </c>
    </row>
    <row r="430" spans="1:16" x14ac:dyDescent="0.2">
      <c r="A430" t="s">
        <v>57</v>
      </c>
      <c r="E430" s="41" t="s">
        <v>58</v>
      </c>
    </row>
    <row r="431" spans="1:16" x14ac:dyDescent="0.2">
      <c r="A431" t="s">
        <v>49</v>
      </c>
      <c r="B431" s="36" t="s">
        <v>1204</v>
      </c>
      <c r="C431" s="36" t="s">
        <v>942</v>
      </c>
      <c r="D431" s="37" t="s">
        <v>5</v>
      </c>
      <c r="E431" s="13" t="s">
        <v>943</v>
      </c>
      <c r="F431" s="38" t="s">
        <v>177</v>
      </c>
      <c r="G431" s="39">
        <v>8</v>
      </c>
      <c r="H431" s="38">
        <v>0</v>
      </c>
      <c r="I431" s="38">
        <f>ROUND(G431*H431,6)</f>
        <v>0</v>
      </c>
      <c r="L431" s="40">
        <v>0</v>
      </c>
      <c r="M431" s="34">
        <f>ROUND(ROUND(L431,2)*ROUND(G431,3),2)</f>
        <v>0</v>
      </c>
      <c r="N431" s="38" t="s">
        <v>488</v>
      </c>
      <c r="O431">
        <f>(M431*21)/100</f>
        <v>0</v>
      </c>
      <c r="P431" t="s">
        <v>27</v>
      </c>
    </row>
    <row r="432" spans="1:16" x14ac:dyDescent="0.2">
      <c r="A432" s="37" t="s">
        <v>54</v>
      </c>
      <c r="E432" s="41" t="s">
        <v>5</v>
      </c>
    </row>
    <row r="433" spans="1:16" x14ac:dyDescent="0.2">
      <c r="A433" s="37" t="s">
        <v>55</v>
      </c>
      <c r="E433" s="42" t="s">
        <v>1102</v>
      </c>
    </row>
    <row r="434" spans="1:16" x14ac:dyDescent="0.2">
      <c r="A434" t="s">
        <v>57</v>
      </c>
      <c r="E434" s="41" t="s">
        <v>58</v>
      </c>
    </row>
    <row r="435" spans="1:16" x14ac:dyDescent="0.2">
      <c r="A435" t="s">
        <v>49</v>
      </c>
      <c r="B435" s="36" t="s">
        <v>1205</v>
      </c>
      <c r="C435" s="36" t="s">
        <v>945</v>
      </c>
      <c r="D435" s="37" t="s">
        <v>5</v>
      </c>
      <c r="E435" s="13" t="s">
        <v>946</v>
      </c>
      <c r="F435" s="38" t="s">
        <v>177</v>
      </c>
      <c r="G435" s="39">
        <v>12</v>
      </c>
      <c r="H435" s="38">
        <v>0</v>
      </c>
      <c r="I435" s="38">
        <f>ROUND(G435*H435,6)</f>
        <v>0</v>
      </c>
      <c r="L435" s="40">
        <v>0</v>
      </c>
      <c r="M435" s="34">
        <f>ROUND(ROUND(L435,2)*ROUND(G435,3),2)</f>
        <v>0</v>
      </c>
      <c r="N435" s="38" t="s">
        <v>488</v>
      </c>
      <c r="O435">
        <f>(M435*21)/100</f>
        <v>0</v>
      </c>
      <c r="P435" t="s">
        <v>27</v>
      </c>
    </row>
    <row r="436" spans="1:16" x14ac:dyDescent="0.2">
      <c r="A436" s="37" t="s">
        <v>54</v>
      </c>
      <c r="E436" s="41" t="s">
        <v>5</v>
      </c>
    </row>
    <row r="437" spans="1:16" x14ac:dyDescent="0.2">
      <c r="A437" s="37" t="s">
        <v>55</v>
      </c>
      <c r="E437" s="42" t="s">
        <v>1102</v>
      </c>
    </row>
    <row r="438" spans="1:16" x14ac:dyDescent="0.2">
      <c r="A438" t="s">
        <v>57</v>
      </c>
      <c r="E438" s="41" t="s">
        <v>58</v>
      </c>
    </row>
    <row r="439" spans="1:16" x14ac:dyDescent="0.2">
      <c r="A439" t="s">
        <v>49</v>
      </c>
      <c r="B439" s="36" t="s">
        <v>1206</v>
      </c>
      <c r="C439" s="36" t="s">
        <v>947</v>
      </c>
      <c r="D439" s="37" t="s">
        <v>5</v>
      </c>
      <c r="E439" s="13" t="s">
        <v>948</v>
      </c>
      <c r="F439" s="38" t="s">
        <v>177</v>
      </c>
      <c r="G439" s="39">
        <v>12</v>
      </c>
      <c r="H439" s="38">
        <v>0</v>
      </c>
      <c r="I439" s="38">
        <f>ROUND(G439*H439,6)</f>
        <v>0</v>
      </c>
      <c r="L439" s="40">
        <v>0</v>
      </c>
      <c r="M439" s="34">
        <f>ROUND(ROUND(L439,2)*ROUND(G439,3),2)</f>
        <v>0</v>
      </c>
      <c r="N439" s="38" t="s">
        <v>488</v>
      </c>
      <c r="O439">
        <f>(M439*21)/100</f>
        <v>0</v>
      </c>
      <c r="P439" t="s">
        <v>27</v>
      </c>
    </row>
    <row r="440" spans="1:16" x14ac:dyDescent="0.2">
      <c r="A440" s="37" t="s">
        <v>54</v>
      </c>
      <c r="E440" s="41" t="s">
        <v>5</v>
      </c>
    </row>
    <row r="441" spans="1:16" x14ac:dyDescent="0.2">
      <c r="A441" s="37" t="s">
        <v>55</v>
      </c>
      <c r="E441" s="42" t="s">
        <v>1102</v>
      </c>
    </row>
    <row r="442" spans="1:16" x14ac:dyDescent="0.2">
      <c r="A442" t="s">
        <v>57</v>
      </c>
      <c r="E442" s="41" t="s">
        <v>58</v>
      </c>
    </row>
    <row r="443" spans="1:16" x14ac:dyDescent="0.2">
      <c r="A443" t="s">
        <v>49</v>
      </c>
      <c r="B443" s="36" t="s">
        <v>1207</v>
      </c>
      <c r="C443" s="36" t="s">
        <v>950</v>
      </c>
      <c r="D443" s="37" t="s">
        <v>5</v>
      </c>
      <c r="E443" s="13" t="s">
        <v>951</v>
      </c>
      <c r="F443" s="38" t="s">
        <v>177</v>
      </c>
      <c r="G443" s="39">
        <v>8</v>
      </c>
      <c r="H443" s="38">
        <v>0</v>
      </c>
      <c r="I443" s="38">
        <f>ROUND(G443*H443,6)</f>
        <v>0</v>
      </c>
      <c r="L443" s="40">
        <v>0</v>
      </c>
      <c r="M443" s="34">
        <f>ROUND(ROUND(L443,2)*ROUND(G443,3),2)</f>
        <v>0</v>
      </c>
      <c r="N443" s="38" t="s">
        <v>488</v>
      </c>
      <c r="O443">
        <f>(M443*21)/100</f>
        <v>0</v>
      </c>
      <c r="P443" t="s">
        <v>27</v>
      </c>
    </row>
    <row r="444" spans="1:16" x14ac:dyDescent="0.2">
      <c r="A444" s="37" t="s">
        <v>54</v>
      </c>
      <c r="E444" s="41" t="s">
        <v>5</v>
      </c>
    </row>
    <row r="445" spans="1:16" x14ac:dyDescent="0.2">
      <c r="A445" s="37" t="s">
        <v>55</v>
      </c>
      <c r="E445" s="42" t="s">
        <v>1102</v>
      </c>
    </row>
    <row r="446" spans="1:16" x14ac:dyDescent="0.2">
      <c r="A446" t="s">
        <v>57</v>
      </c>
      <c r="E446" s="41" t="s">
        <v>58</v>
      </c>
    </row>
    <row r="447" spans="1:16" x14ac:dyDescent="0.2">
      <c r="A447" t="s">
        <v>49</v>
      </c>
      <c r="B447" s="36" t="s">
        <v>1208</v>
      </c>
      <c r="C447" s="36" t="s">
        <v>960</v>
      </c>
      <c r="D447" s="37" t="s">
        <v>5</v>
      </c>
      <c r="E447" s="13" t="s">
        <v>961</v>
      </c>
      <c r="F447" s="38" t="s">
        <v>52</v>
      </c>
      <c r="G447" s="39">
        <v>1</v>
      </c>
      <c r="H447" s="38">
        <v>0</v>
      </c>
      <c r="I447" s="38">
        <f>ROUND(G447*H447,6)</f>
        <v>0</v>
      </c>
      <c r="L447" s="40">
        <v>0</v>
      </c>
      <c r="M447" s="34">
        <f>ROUND(ROUND(L447,2)*ROUND(G447,3),2)</f>
        <v>0</v>
      </c>
      <c r="N447" s="38" t="s">
        <v>488</v>
      </c>
      <c r="O447">
        <f>(M447*21)/100</f>
        <v>0</v>
      </c>
      <c r="P447" t="s">
        <v>27</v>
      </c>
    </row>
    <row r="448" spans="1:16" x14ac:dyDescent="0.2">
      <c r="A448" s="37" t="s">
        <v>54</v>
      </c>
      <c r="E448" s="41" t="s">
        <v>5</v>
      </c>
    </row>
    <row r="449" spans="1:16" x14ac:dyDescent="0.2">
      <c r="A449" s="37" t="s">
        <v>55</v>
      </c>
      <c r="E449" s="42" t="s">
        <v>1102</v>
      </c>
    </row>
    <row r="450" spans="1:16" x14ac:dyDescent="0.2">
      <c r="A450" t="s">
        <v>57</v>
      </c>
      <c r="E450" s="41" t="s">
        <v>58</v>
      </c>
    </row>
    <row r="451" spans="1:16" x14ac:dyDescent="0.2">
      <c r="A451" t="s">
        <v>49</v>
      </c>
      <c r="B451" s="36" t="s">
        <v>1209</v>
      </c>
      <c r="C451" s="36" t="s">
        <v>969</v>
      </c>
      <c r="D451" s="37" t="s">
        <v>5</v>
      </c>
      <c r="E451" s="13" t="s">
        <v>970</v>
      </c>
      <c r="F451" s="38" t="s">
        <v>52</v>
      </c>
      <c r="G451" s="39">
        <v>5</v>
      </c>
      <c r="H451" s="38">
        <v>0</v>
      </c>
      <c r="I451" s="38">
        <f>ROUND(G451*H451,6)</f>
        <v>0</v>
      </c>
      <c r="L451" s="40">
        <v>0</v>
      </c>
      <c r="M451" s="34">
        <f>ROUND(ROUND(L451,2)*ROUND(G451,3),2)</f>
        <v>0</v>
      </c>
      <c r="N451" s="38" t="s">
        <v>488</v>
      </c>
      <c r="O451">
        <f>(M451*21)/100</f>
        <v>0</v>
      </c>
      <c r="P451" t="s">
        <v>27</v>
      </c>
    </row>
    <row r="452" spans="1:16" x14ac:dyDescent="0.2">
      <c r="A452" s="37" t="s">
        <v>54</v>
      </c>
      <c r="E452" s="41" t="s">
        <v>5</v>
      </c>
    </row>
    <row r="453" spans="1:16" x14ac:dyDescent="0.2">
      <c r="A453" s="37" t="s">
        <v>55</v>
      </c>
      <c r="E453" s="42" t="s">
        <v>1102</v>
      </c>
    </row>
    <row r="454" spans="1:16" x14ac:dyDescent="0.2">
      <c r="A454" t="s">
        <v>57</v>
      </c>
      <c r="E454" s="41" t="s">
        <v>58</v>
      </c>
    </row>
    <row r="455" spans="1:16" x14ac:dyDescent="0.2">
      <c r="A455" t="s">
        <v>49</v>
      </c>
      <c r="B455" s="36" t="s">
        <v>1210</v>
      </c>
      <c r="C455" s="36" t="s">
        <v>1171</v>
      </c>
      <c r="D455" s="37" t="s">
        <v>5</v>
      </c>
      <c r="E455" s="13" t="s">
        <v>1172</v>
      </c>
      <c r="F455" s="38" t="s">
        <v>52</v>
      </c>
      <c r="G455" s="39">
        <v>5</v>
      </c>
      <c r="H455" s="38">
        <v>0</v>
      </c>
      <c r="I455" s="38">
        <f>ROUND(G455*H455,6)</f>
        <v>0</v>
      </c>
      <c r="L455" s="40">
        <v>0</v>
      </c>
      <c r="M455" s="34">
        <f>ROUND(ROUND(L455,2)*ROUND(G455,3),2)</f>
        <v>0</v>
      </c>
      <c r="N455" s="38" t="s">
        <v>269</v>
      </c>
      <c r="O455">
        <f>(M455*21)/100</f>
        <v>0</v>
      </c>
      <c r="P455" t="s">
        <v>27</v>
      </c>
    </row>
    <row r="456" spans="1:16" x14ac:dyDescent="0.2">
      <c r="A456" s="37" t="s">
        <v>54</v>
      </c>
      <c r="E456" s="41" t="s">
        <v>5</v>
      </c>
    </row>
    <row r="457" spans="1:16" x14ac:dyDescent="0.2">
      <c r="A457" s="37" t="s">
        <v>55</v>
      </c>
      <c r="E457" s="42" t="s">
        <v>1102</v>
      </c>
    </row>
    <row r="458" spans="1:16" ht="89.25" x14ac:dyDescent="0.2">
      <c r="A458" t="s">
        <v>57</v>
      </c>
      <c r="E458" s="41" t="s">
        <v>1173</v>
      </c>
    </row>
    <row r="459" spans="1:16" x14ac:dyDescent="0.2">
      <c r="A459" t="s">
        <v>49</v>
      </c>
      <c r="B459" s="36" t="s">
        <v>1211</v>
      </c>
      <c r="C459" s="36" t="s">
        <v>1178</v>
      </c>
      <c r="D459" s="37" t="s">
        <v>5</v>
      </c>
      <c r="E459" s="13" t="s">
        <v>1179</v>
      </c>
      <c r="F459" s="38" t="s">
        <v>340</v>
      </c>
      <c r="G459" s="39">
        <v>0.152</v>
      </c>
      <c r="H459" s="38">
        <v>0</v>
      </c>
      <c r="I459" s="38">
        <f>ROUND(G459*H459,6)</f>
        <v>0</v>
      </c>
      <c r="L459" s="40">
        <v>0</v>
      </c>
      <c r="M459" s="34">
        <f>ROUND(ROUND(L459,2)*ROUND(G459,3),2)</f>
        <v>0</v>
      </c>
      <c r="N459" s="38" t="s">
        <v>488</v>
      </c>
      <c r="O459">
        <f>(M459*21)/100</f>
        <v>0</v>
      </c>
      <c r="P459" t="s">
        <v>27</v>
      </c>
    </row>
    <row r="460" spans="1:16" x14ac:dyDescent="0.2">
      <c r="A460" s="37" t="s">
        <v>54</v>
      </c>
      <c r="E460" s="41" t="s">
        <v>5</v>
      </c>
    </row>
    <row r="461" spans="1:16" x14ac:dyDescent="0.2">
      <c r="A461" s="37" t="s">
        <v>55</v>
      </c>
      <c r="E461" s="42" t="s">
        <v>1102</v>
      </c>
    </row>
    <row r="462" spans="1:16" x14ac:dyDescent="0.2">
      <c r="A462" t="s">
        <v>57</v>
      </c>
      <c r="E462" s="41" t="s">
        <v>58</v>
      </c>
    </row>
    <row r="463" spans="1:16" x14ac:dyDescent="0.2">
      <c r="A463" t="s">
        <v>49</v>
      </c>
      <c r="B463" s="36" t="s">
        <v>1212</v>
      </c>
      <c r="C463" s="36" t="s">
        <v>1180</v>
      </c>
      <c r="D463" s="37" t="s">
        <v>5</v>
      </c>
      <c r="E463" s="13" t="s">
        <v>1181</v>
      </c>
      <c r="F463" s="38" t="s">
        <v>340</v>
      </c>
      <c r="G463" s="39">
        <v>0.152</v>
      </c>
      <c r="H463" s="38">
        <v>0</v>
      </c>
      <c r="I463" s="38">
        <f>ROUND(G463*H463,6)</f>
        <v>0</v>
      </c>
      <c r="L463" s="40">
        <v>0</v>
      </c>
      <c r="M463" s="34">
        <f>ROUND(ROUND(L463,2)*ROUND(G463,3),2)</f>
        <v>0</v>
      </c>
      <c r="N463" s="38" t="s">
        <v>488</v>
      </c>
      <c r="O463">
        <f>(M463*21)/100</f>
        <v>0</v>
      </c>
      <c r="P463" t="s">
        <v>27</v>
      </c>
    </row>
    <row r="464" spans="1:16" x14ac:dyDescent="0.2">
      <c r="A464" s="37" t="s">
        <v>54</v>
      </c>
      <c r="E464" s="41" t="s">
        <v>5</v>
      </c>
    </row>
    <row r="465" spans="1:16" x14ac:dyDescent="0.2">
      <c r="A465" s="37" t="s">
        <v>55</v>
      </c>
      <c r="E465" s="42" t="s">
        <v>1102</v>
      </c>
    </row>
    <row r="466" spans="1:16" x14ac:dyDescent="0.2">
      <c r="A466" t="s">
        <v>57</v>
      </c>
      <c r="E466" s="41" t="s">
        <v>58</v>
      </c>
    </row>
    <row r="467" spans="1:16" x14ac:dyDescent="0.2">
      <c r="A467" t="s">
        <v>49</v>
      </c>
      <c r="B467" s="36" t="s">
        <v>1213</v>
      </c>
      <c r="C467" s="36" t="s">
        <v>1182</v>
      </c>
      <c r="D467" s="37" t="s">
        <v>5</v>
      </c>
      <c r="E467" s="13" t="s">
        <v>1183</v>
      </c>
      <c r="F467" s="38" t="s">
        <v>52</v>
      </c>
      <c r="G467" s="39">
        <v>2</v>
      </c>
      <c r="H467" s="38">
        <v>0</v>
      </c>
      <c r="I467" s="38">
        <f>ROUND(G467*H467,6)</f>
        <v>0</v>
      </c>
      <c r="L467" s="40">
        <v>0</v>
      </c>
      <c r="M467" s="34">
        <f>ROUND(ROUND(L467,2)*ROUND(G467,3),2)</f>
        <v>0</v>
      </c>
      <c r="N467" s="38" t="s">
        <v>488</v>
      </c>
      <c r="O467">
        <f>(M467*21)/100</f>
        <v>0</v>
      </c>
      <c r="P467" t="s">
        <v>27</v>
      </c>
    </row>
    <row r="468" spans="1:16" x14ac:dyDescent="0.2">
      <c r="A468" s="37" t="s">
        <v>54</v>
      </c>
      <c r="E468" s="41" t="s">
        <v>5</v>
      </c>
    </row>
    <row r="469" spans="1:16" x14ac:dyDescent="0.2">
      <c r="A469" s="37" t="s">
        <v>55</v>
      </c>
      <c r="E469" s="42" t="s">
        <v>1102</v>
      </c>
    </row>
    <row r="470" spans="1:16" x14ac:dyDescent="0.2">
      <c r="A470" t="s">
        <v>57</v>
      </c>
      <c r="E470" s="41" t="s">
        <v>58</v>
      </c>
    </row>
    <row r="471" spans="1:16" x14ac:dyDescent="0.2">
      <c r="A471" t="s">
        <v>49</v>
      </c>
      <c r="B471" s="36" t="s">
        <v>1214</v>
      </c>
      <c r="C471" s="36" t="s">
        <v>1184</v>
      </c>
      <c r="D471" s="37" t="s">
        <v>5</v>
      </c>
      <c r="E471" s="13" t="s">
        <v>1185</v>
      </c>
      <c r="F471" s="38" t="s">
        <v>52</v>
      </c>
      <c r="G471" s="39">
        <v>2</v>
      </c>
      <c r="H471" s="38">
        <v>0</v>
      </c>
      <c r="I471" s="38">
        <f>ROUND(G471*H471,6)</f>
        <v>0</v>
      </c>
      <c r="L471" s="40">
        <v>0</v>
      </c>
      <c r="M471" s="34">
        <f>ROUND(ROUND(L471,2)*ROUND(G471,3),2)</f>
        <v>0</v>
      </c>
      <c r="N471" s="38" t="s">
        <v>488</v>
      </c>
      <c r="O471">
        <f>(M471*21)/100</f>
        <v>0</v>
      </c>
      <c r="P471" t="s">
        <v>27</v>
      </c>
    </row>
    <row r="472" spans="1:16" x14ac:dyDescent="0.2">
      <c r="A472" s="37" t="s">
        <v>54</v>
      </c>
      <c r="E472" s="41" t="s">
        <v>5</v>
      </c>
    </row>
    <row r="473" spans="1:16" x14ac:dyDescent="0.2">
      <c r="A473" s="37" t="s">
        <v>55</v>
      </c>
      <c r="E473" s="42" t="s">
        <v>1102</v>
      </c>
    </row>
    <row r="474" spans="1:16" x14ac:dyDescent="0.2">
      <c r="A474" t="s">
        <v>57</v>
      </c>
      <c r="E474" s="41" t="s">
        <v>58</v>
      </c>
    </row>
    <row r="475" spans="1:16" x14ac:dyDescent="0.2">
      <c r="A475" t="s">
        <v>49</v>
      </c>
      <c r="B475" s="36" t="s">
        <v>1215</v>
      </c>
      <c r="C475" s="36" t="s">
        <v>1216</v>
      </c>
      <c r="D475" s="37" t="s">
        <v>5</v>
      </c>
      <c r="E475" s="13" t="s">
        <v>1217</v>
      </c>
      <c r="F475" s="38" t="s">
        <v>52</v>
      </c>
      <c r="G475" s="39">
        <v>4</v>
      </c>
      <c r="H475" s="38">
        <v>0</v>
      </c>
      <c r="I475" s="38">
        <f>ROUND(G475*H475,6)</f>
        <v>0</v>
      </c>
      <c r="L475" s="40">
        <v>0</v>
      </c>
      <c r="M475" s="34">
        <f>ROUND(ROUND(L475,2)*ROUND(G475,3),2)</f>
        <v>0</v>
      </c>
      <c r="N475" s="38" t="s">
        <v>488</v>
      </c>
      <c r="O475">
        <f>(M475*21)/100</f>
        <v>0</v>
      </c>
      <c r="P475" t="s">
        <v>27</v>
      </c>
    </row>
    <row r="476" spans="1:16" x14ac:dyDescent="0.2">
      <c r="A476" s="37" t="s">
        <v>54</v>
      </c>
      <c r="E476" s="41" t="s">
        <v>5</v>
      </c>
    </row>
    <row r="477" spans="1:16" x14ac:dyDescent="0.2">
      <c r="A477" s="37" t="s">
        <v>55</v>
      </c>
      <c r="E477" s="42" t="s">
        <v>1102</v>
      </c>
    </row>
    <row r="478" spans="1:16" x14ac:dyDescent="0.2">
      <c r="A478" t="s">
        <v>57</v>
      </c>
      <c r="E478" s="41" t="s">
        <v>58</v>
      </c>
    </row>
    <row r="479" spans="1:16" x14ac:dyDescent="0.2">
      <c r="A479" t="s">
        <v>49</v>
      </c>
      <c r="B479" s="36" t="s">
        <v>1218</v>
      </c>
      <c r="C479" s="36" t="s">
        <v>1219</v>
      </c>
      <c r="D479" s="37" t="s">
        <v>5</v>
      </c>
      <c r="E479" s="13" t="s">
        <v>1220</v>
      </c>
      <c r="F479" s="38" t="s">
        <v>52</v>
      </c>
      <c r="G479" s="39">
        <v>4</v>
      </c>
      <c r="H479" s="38">
        <v>0</v>
      </c>
      <c r="I479" s="38">
        <f>ROUND(G479*H479,6)</f>
        <v>0</v>
      </c>
      <c r="L479" s="40">
        <v>0</v>
      </c>
      <c r="M479" s="34">
        <f>ROUND(ROUND(L479,2)*ROUND(G479,3),2)</f>
        <v>0</v>
      </c>
      <c r="N479" s="38" t="s">
        <v>488</v>
      </c>
      <c r="O479">
        <f>(M479*21)/100</f>
        <v>0</v>
      </c>
      <c r="P479" t="s">
        <v>27</v>
      </c>
    </row>
    <row r="480" spans="1:16" x14ac:dyDescent="0.2">
      <c r="A480" s="37" t="s">
        <v>54</v>
      </c>
      <c r="E480" s="41" t="s">
        <v>5</v>
      </c>
    </row>
    <row r="481" spans="1:16" x14ac:dyDescent="0.2">
      <c r="A481" s="37" t="s">
        <v>55</v>
      </c>
      <c r="E481" s="42" t="s">
        <v>1102</v>
      </c>
    </row>
    <row r="482" spans="1:16" x14ac:dyDescent="0.2">
      <c r="A482" t="s">
        <v>57</v>
      </c>
      <c r="E482" s="41" t="s">
        <v>58</v>
      </c>
    </row>
    <row r="483" spans="1:16" x14ac:dyDescent="0.2">
      <c r="A483" t="s">
        <v>49</v>
      </c>
      <c r="B483" s="36" t="s">
        <v>1221</v>
      </c>
      <c r="C483" s="36" t="s">
        <v>1186</v>
      </c>
      <c r="D483" s="37" t="s">
        <v>5</v>
      </c>
      <c r="E483" s="13" t="s">
        <v>1187</v>
      </c>
      <c r="F483" s="38" t="s">
        <v>52</v>
      </c>
      <c r="G483" s="39">
        <v>2</v>
      </c>
      <c r="H483" s="38">
        <v>0</v>
      </c>
      <c r="I483" s="38">
        <f>ROUND(G483*H483,6)</f>
        <v>0</v>
      </c>
      <c r="L483" s="40">
        <v>0</v>
      </c>
      <c r="M483" s="34">
        <f>ROUND(ROUND(L483,2)*ROUND(G483,3),2)</f>
        <v>0</v>
      </c>
      <c r="N483" s="38" t="s">
        <v>269</v>
      </c>
      <c r="O483">
        <f>(M483*21)/100</f>
        <v>0</v>
      </c>
      <c r="P483" t="s">
        <v>27</v>
      </c>
    </row>
    <row r="484" spans="1:16" x14ac:dyDescent="0.2">
      <c r="A484" s="37" t="s">
        <v>54</v>
      </c>
      <c r="E484" s="41" t="s">
        <v>5</v>
      </c>
    </row>
    <row r="485" spans="1:16" x14ac:dyDescent="0.2">
      <c r="A485" s="37" t="s">
        <v>55</v>
      </c>
      <c r="E485" s="42" t="s">
        <v>1102</v>
      </c>
    </row>
    <row r="486" spans="1:16" ht="114.75" x14ac:dyDescent="0.2">
      <c r="A486" t="s">
        <v>57</v>
      </c>
      <c r="E486" s="41" t="s">
        <v>1188</v>
      </c>
    </row>
    <row r="487" spans="1:16" x14ac:dyDescent="0.2">
      <c r="A487" t="s">
        <v>46</v>
      </c>
      <c r="C487" s="33" t="s">
        <v>26</v>
      </c>
      <c r="E487" s="35" t="s">
        <v>1222</v>
      </c>
      <c r="J487" s="34">
        <f>0</f>
        <v>0</v>
      </c>
      <c r="K487" s="34">
        <f>0</f>
        <v>0</v>
      </c>
      <c r="L487" s="34">
        <f>0+L488+L492+L496+L500+L504+L508+L512+L516+L520+L524+L528+L532+L536+L540+L544+L548+L552+L556+L560+L564+L568+L572+L576+L580+L584+L588+L592+L596+L600+L604+L608+L612+L616+L620+L624+L628+L632+L636+L640+L644+L648+L652+L656+L660+L664+L668+L672+L676+L680+L684+L688+L692+L696+L700+L704+L708+L712+L716</f>
        <v>0</v>
      </c>
      <c r="M487" s="34">
        <f>0+M488+M492+M496+M500+M504+M508+M512+M516+M520+M524+M528+M532+M536+M540+M544+M548+M552+M556+M560+M564+M568+M572+M576+M580+M584+M588+M592+M596+M600+M604+M608+M612+M616+M620+M624+M628+M632+M636+M640+M644+M648+M652+M656+M660+M664+M668+M672+M676+M680+M684+M688+M692+M696+M700+M704+M708+M712+M716</f>
        <v>0</v>
      </c>
    </row>
    <row r="488" spans="1:16" ht="25.5" x14ac:dyDescent="0.2">
      <c r="A488" t="s">
        <v>49</v>
      </c>
      <c r="B488" s="36" t="s">
        <v>1223</v>
      </c>
      <c r="C488" s="36" t="s">
        <v>1100</v>
      </c>
      <c r="D488" s="37" t="s">
        <v>5</v>
      </c>
      <c r="E488" s="13" t="s">
        <v>1101</v>
      </c>
      <c r="F488" s="38" t="s">
        <v>288</v>
      </c>
      <c r="G488" s="39">
        <v>98</v>
      </c>
      <c r="H488" s="38">
        <v>0</v>
      </c>
      <c r="I488" s="38">
        <f>ROUND(G488*H488,6)</f>
        <v>0</v>
      </c>
      <c r="L488" s="40">
        <v>0</v>
      </c>
      <c r="M488" s="34">
        <f>ROUND(ROUND(L488,2)*ROUND(G488,3),2)</f>
        <v>0</v>
      </c>
      <c r="N488" s="38" t="s">
        <v>488</v>
      </c>
      <c r="O488">
        <f>(M488*21)/100</f>
        <v>0</v>
      </c>
      <c r="P488" t="s">
        <v>27</v>
      </c>
    </row>
    <row r="489" spans="1:16" x14ac:dyDescent="0.2">
      <c r="A489" s="37" t="s">
        <v>54</v>
      </c>
      <c r="E489" s="41" t="s">
        <v>5</v>
      </c>
    </row>
    <row r="490" spans="1:16" x14ac:dyDescent="0.2">
      <c r="A490" s="37" t="s">
        <v>55</v>
      </c>
      <c r="E490" s="42" t="s">
        <v>1102</v>
      </c>
    </row>
    <row r="491" spans="1:16" x14ac:dyDescent="0.2">
      <c r="A491" t="s">
        <v>57</v>
      </c>
      <c r="E491" s="41" t="s">
        <v>58</v>
      </c>
    </row>
    <row r="492" spans="1:16" x14ac:dyDescent="0.2">
      <c r="A492" t="s">
        <v>49</v>
      </c>
      <c r="B492" s="36" t="s">
        <v>1224</v>
      </c>
      <c r="C492" s="36" t="s">
        <v>1019</v>
      </c>
      <c r="D492" s="37" t="s">
        <v>5</v>
      </c>
      <c r="E492" s="13" t="s">
        <v>1020</v>
      </c>
      <c r="F492" s="38" t="s">
        <v>504</v>
      </c>
      <c r="G492" s="39">
        <v>0.2</v>
      </c>
      <c r="H492" s="38">
        <v>0</v>
      </c>
      <c r="I492" s="38">
        <f>ROUND(G492*H492,6)</f>
        <v>0</v>
      </c>
      <c r="L492" s="40">
        <v>0</v>
      </c>
      <c r="M492" s="34">
        <f>ROUND(ROUND(L492,2)*ROUND(G492,3),2)</f>
        <v>0</v>
      </c>
      <c r="N492" s="38" t="s">
        <v>488</v>
      </c>
      <c r="O492">
        <f>(M492*21)/100</f>
        <v>0</v>
      </c>
      <c r="P492" t="s">
        <v>27</v>
      </c>
    </row>
    <row r="493" spans="1:16" x14ac:dyDescent="0.2">
      <c r="A493" s="37" t="s">
        <v>54</v>
      </c>
      <c r="E493" s="41" t="s">
        <v>5</v>
      </c>
    </row>
    <row r="494" spans="1:16" x14ac:dyDescent="0.2">
      <c r="A494" s="37" t="s">
        <v>55</v>
      </c>
      <c r="E494" s="42" t="s">
        <v>1102</v>
      </c>
    </row>
    <row r="495" spans="1:16" x14ac:dyDescent="0.2">
      <c r="A495" t="s">
        <v>57</v>
      </c>
      <c r="E495" s="41" t="s">
        <v>58</v>
      </c>
    </row>
    <row r="496" spans="1:16" x14ac:dyDescent="0.2">
      <c r="A496" t="s">
        <v>49</v>
      </c>
      <c r="B496" s="36" t="s">
        <v>1225</v>
      </c>
      <c r="C496" s="36" t="s">
        <v>1031</v>
      </c>
      <c r="D496" s="37" t="s">
        <v>5</v>
      </c>
      <c r="E496" s="13" t="s">
        <v>1032</v>
      </c>
      <c r="F496" s="38" t="s">
        <v>52</v>
      </c>
      <c r="G496" s="39">
        <v>1</v>
      </c>
      <c r="H496" s="38">
        <v>0</v>
      </c>
      <c r="I496" s="38">
        <f>ROUND(G496*H496,6)</f>
        <v>0</v>
      </c>
      <c r="L496" s="40">
        <v>0</v>
      </c>
      <c r="M496" s="34">
        <f>ROUND(ROUND(L496,2)*ROUND(G496,3),2)</f>
        <v>0</v>
      </c>
      <c r="N496" s="38" t="s">
        <v>488</v>
      </c>
      <c r="O496">
        <f>(M496*21)/100</f>
        <v>0</v>
      </c>
      <c r="P496" t="s">
        <v>27</v>
      </c>
    </row>
    <row r="497" spans="1:16" x14ac:dyDescent="0.2">
      <c r="A497" s="37" t="s">
        <v>54</v>
      </c>
      <c r="E497" s="41" t="s">
        <v>5</v>
      </c>
    </row>
    <row r="498" spans="1:16" x14ac:dyDescent="0.2">
      <c r="A498" s="37" t="s">
        <v>55</v>
      </c>
      <c r="E498" s="42" t="s">
        <v>1102</v>
      </c>
    </row>
    <row r="499" spans="1:16" x14ac:dyDescent="0.2">
      <c r="A499" t="s">
        <v>57</v>
      </c>
      <c r="E499" s="41" t="s">
        <v>58</v>
      </c>
    </row>
    <row r="500" spans="1:16" ht="25.5" x14ac:dyDescent="0.2">
      <c r="A500" t="s">
        <v>49</v>
      </c>
      <c r="B500" s="36" t="s">
        <v>1226</v>
      </c>
      <c r="C500" s="36" t="s">
        <v>1103</v>
      </c>
      <c r="D500" s="37" t="s">
        <v>5</v>
      </c>
      <c r="E500" s="13" t="s">
        <v>1104</v>
      </c>
      <c r="F500" s="38" t="s">
        <v>288</v>
      </c>
      <c r="G500" s="39">
        <v>5</v>
      </c>
      <c r="H500" s="38">
        <v>0</v>
      </c>
      <c r="I500" s="38">
        <f>ROUND(G500*H500,6)</f>
        <v>0</v>
      </c>
      <c r="L500" s="40">
        <v>0</v>
      </c>
      <c r="M500" s="34">
        <f>ROUND(ROUND(L500,2)*ROUND(G500,3),2)</f>
        <v>0</v>
      </c>
      <c r="N500" s="38" t="s">
        <v>488</v>
      </c>
      <c r="O500">
        <f>(M500*21)/100</f>
        <v>0</v>
      </c>
      <c r="P500" t="s">
        <v>27</v>
      </c>
    </row>
    <row r="501" spans="1:16" x14ac:dyDescent="0.2">
      <c r="A501" s="37" t="s">
        <v>54</v>
      </c>
      <c r="E501" s="41" t="s">
        <v>5</v>
      </c>
    </row>
    <row r="502" spans="1:16" x14ac:dyDescent="0.2">
      <c r="A502" s="37" t="s">
        <v>55</v>
      </c>
      <c r="E502" s="42" t="s">
        <v>1102</v>
      </c>
    </row>
    <row r="503" spans="1:16" x14ac:dyDescent="0.2">
      <c r="A503" t="s">
        <v>57</v>
      </c>
      <c r="E503" s="41" t="s">
        <v>58</v>
      </c>
    </row>
    <row r="504" spans="1:16" x14ac:dyDescent="0.2">
      <c r="A504" t="s">
        <v>49</v>
      </c>
      <c r="B504" s="36" t="s">
        <v>1227</v>
      </c>
      <c r="C504" s="36" t="s">
        <v>1040</v>
      </c>
      <c r="D504" s="37" t="s">
        <v>5</v>
      </c>
      <c r="E504" s="13" t="s">
        <v>1041</v>
      </c>
      <c r="F504" s="38" t="s">
        <v>288</v>
      </c>
      <c r="G504" s="39">
        <v>5</v>
      </c>
      <c r="H504" s="38">
        <v>0</v>
      </c>
      <c r="I504" s="38">
        <f>ROUND(G504*H504,6)</f>
        <v>0</v>
      </c>
      <c r="L504" s="40">
        <v>0</v>
      </c>
      <c r="M504" s="34">
        <f>ROUND(ROUND(L504,2)*ROUND(G504,3),2)</f>
        <v>0</v>
      </c>
      <c r="N504" s="38" t="s">
        <v>488</v>
      </c>
      <c r="O504">
        <f>(M504*21)/100</f>
        <v>0</v>
      </c>
      <c r="P504" t="s">
        <v>27</v>
      </c>
    </row>
    <row r="505" spans="1:16" x14ac:dyDescent="0.2">
      <c r="A505" s="37" t="s">
        <v>54</v>
      </c>
      <c r="E505" s="41" t="s">
        <v>5</v>
      </c>
    </row>
    <row r="506" spans="1:16" x14ac:dyDescent="0.2">
      <c r="A506" s="37" t="s">
        <v>55</v>
      </c>
      <c r="E506" s="42" t="s">
        <v>1102</v>
      </c>
    </row>
    <row r="507" spans="1:16" x14ac:dyDescent="0.2">
      <c r="A507" t="s">
        <v>57</v>
      </c>
      <c r="E507" s="41" t="s">
        <v>58</v>
      </c>
    </row>
    <row r="508" spans="1:16" x14ac:dyDescent="0.2">
      <c r="A508" t="s">
        <v>49</v>
      </c>
      <c r="B508" s="36" t="s">
        <v>1228</v>
      </c>
      <c r="C508" s="36" t="s">
        <v>1043</v>
      </c>
      <c r="D508" s="37" t="s">
        <v>5</v>
      </c>
      <c r="E508" s="13" t="s">
        <v>1044</v>
      </c>
      <c r="F508" s="38" t="s">
        <v>288</v>
      </c>
      <c r="G508" s="39">
        <v>5</v>
      </c>
      <c r="H508" s="38">
        <v>0</v>
      </c>
      <c r="I508" s="38">
        <f>ROUND(G508*H508,6)</f>
        <v>0</v>
      </c>
      <c r="L508" s="40">
        <v>0</v>
      </c>
      <c r="M508" s="34">
        <f>ROUND(ROUND(L508,2)*ROUND(G508,3),2)</f>
        <v>0</v>
      </c>
      <c r="N508" s="38" t="s">
        <v>488</v>
      </c>
      <c r="O508">
        <f>(M508*21)/100</f>
        <v>0</v>
      </c>
      <c r="P508" t="s">
        <v>27</v>
      </c>
    </row>
    <row r="509" spans="1:16" x14ac:dyDescent="0.2">
      <c r="A509" s="37" t="s">
        <v>54</v>
      </c>
      <c r="E509" s="41" t="s">
        <v>5</v>
      </c>
    </row>
    <row r="510" spans="1:16" x14ac:dyDescent="0.2">
      <c r="A510" s="37" t="s">
        <v>55</v>
      </c>
      <c r="E510" s="42" t="s">
        <v>1102</v>
      </c>
    </row>
    <row r="511" spans="1:16" x14ac:dyDescent="0.2">
      <c r="A511" t="s">
        <v>57</v>
      </c>
      <c r="E511" s="41" t="s">
        <v>58</v>
      </c>
    </row>
    <row r="512" spans="1:16" x14ac:dyDescent="0.2">
      <c r="A512" t="s">
        <v>49</v>
      </c>
      <c r="B512" s="36" t="s">
        <v>1229</v>
      </c>
      <c r="C512" s="36" t="s">
        <v>1190</v>
      </c>
      <c r="D512" s="37" t="s">
        <v>5</v>
      </c>
      <c r="E512" s="13" t="s">
        <v>1191</v>
      </c>
      <c r="F512" s="38" t="s">
        <v>288</v>
      </c>
      <c r="G512" s="39">
        <v>15</v>
      </c>
      <c r="H512" s="38">
        <v>0</v>
      </c>
      <c r="I512" s="38">
        <f>ROUND(G512*H512,6)</f>
        <v>0</v>
      </c>
      <c r="L512" s="40">
        <v>0</v>
      </c>
      <c r="M512" s="34">
        <f>ROUND(ROUND(L512,2)*ROUND(G512,3),2)</f>
        <v>0</v>
      </c>
      <c r="N512" s="38" t="s">
        <v>488</v>
      </c>
      <c r="O512">
        <f>(M512*21)/100</f>
        <v>0</v>
      </c>
      <c r="P512" t="s">
        <v>27</v>
      </c>
    </row>
    <row r="513" spans="1:16" x14ac:dyDescent="0.2">
      <c r="A513" s="37" t="s">
        <v>54</v>
      </c>
      <c r="E513" s="41" t="s">
        <v>5</v>
      </c>
    </row>
    <row r="514" spans="1:16" x14ac:dyDescent="0.2">
      <c r="A514" s="37" t="s">
        <v>55</v>
      </c>
      <c r="E514" s="42" t="s">
        <v>1102</v>
      </c>
    </row>
    <row r="515" spans="1:16" x14ac:dyDescent="0.2">
      <c r="A515" t="s">
        <v>57</v>
      </c>
      <c r="E515" s="41" t="s">
        <v>58</v>
      </c>
    </row>
    <row r="516" spans="1:16" x14ac:dyDescent="0.2">
      <c r="A516" t="s">
        <v>49</v>
      </c>
      <c r="B516" s="36" t="s">
        <v>1230</v>
      </c>
      <c r="C516" s="36" t="s">
        <v>1105</v>
      </c>
      <c r="D516" s="37" t="s">
        <v>5</v>
      </c>
      <c r="E516" s="13" t="s">
        <v>1106</v>
      </c>
      <c r="F516" s="38" t="s">
        <v>288</v>
      </c>
      <c r="G516" s="39">
        <v>10</v>
      </c>
      <c r="H516" s="38">
        <v>0</v>
      </c>
      <c r="I516" s="38">
        <f>ROUND(G516*H516,6)</f>
        <v>0</v>
      </c>
      <c r="L516" s="40">
        <v>0</v>
      </c>
      <c r="M516" s="34">
        <f>ROUND(ROUND(L516,2)*ROUND(G516,3),2)</f>
        <v>0</v>
      </c>
      <c r="N516" s="38" t="s">
        <v>488</v>
      </c>
      <c r="O516">
        <f>(M516*21)/100</f>
        <v>0</v>
      </c>
      <c r="P516" t="s">
        <v>27</v>
      </c>
    </row>
    <row r="517" spans="1:16" x14ac:dyDescent="0.2">
      <c r="A517" s="37" t="s">
        <v>54</v>
      </c>
      <c r="E517" s="41" t="s">
        <v>5</v>
      </c>
    </row>
    <row r="518" spans="1:16" x14ac:dyDescent="0.2">
      <c r="A518" s="37" t="s">
        <v>55</v>
      </c>
      <c r="E518" s="42" t="s">
        <v>1102</v>
      </c>
    </row>
    <row r="519" spans="1:16" x14ac:dyDescent="0.2">
      <c r="A519" t="s">
        <v>57</v>
      </c>
      <c r="E519" s="41" t="s">
        <v>58</v>
      </c>
    </row>
    <row r="520" spans="1:16" x14ac:dyDescent="0.2">
      <c r="A520" t="s">
        <v>49</v>
      </c>
      <c r="B520" s="36" t="s">
        <v>1231</v>
      </c>
      <c r="C520" s="36" t="s">
        <v>1107</v>
      </c>
      <c r="D520" s="37" t="s">
        <v>5</v>
      </c>
      <c r="E520" s="13" t="s">
        <v>1108</v>
      </c>
      <c r="F520" s="38" t="s">
        <v>288</v>
      </c>
      <c r="G520" s="39">
        <v>20</v>
      </c>
      <c r="H520" s="38">
        <v>0</v>
      </c>
      <c r="I520" s="38">
        <f>ROUND(G520*H520,6)</f>
        <v>0</v>
      </c>
      <c r="L520" s="40">
        <v>0</v>
      </c>
      <c r="M520" s="34">
        <f>ROUND(ROUND(L520,2)*ROUND(G520,3),2)</f>
        <v>0</v>
      </c>
      <c r="N520" s="38" t="s">
        <v>488</v>
      </c>
      <c r="O520">
        <f>(M520*21)/100</f>
        <v>0</v>
      </c>
      <c r="P520" t="s">
        <v>27</v>
      </c>
    </row>
    <row r="521" spans="1:16" x14ac:dyDescent="0.2">
      <c r="A521" s="37" t="s">
        <v>54</v>
      </c>
      <c r="E521" s="41" t="s">
        <v>5</v>
      </c>
    </row>
    <row r="522" spans="1:16" x14ac:dyDescent="0.2">
      <c r="A522" s="37" t="s">
        <v>55</v>
      </c>
      <c r="E522" s="42" t="s">
        <v>1102</v>
      </c>
    </row>
    <row r="523" spans="1:16" x14ac:dyDescent="0.2">
      <c r="A523" t="s">
        <v>57</v>
      </c>
      <c r="E523" s="41" t="s">
        <v>58</v>
      </c>
    </row>
    <row r="524" spans="1:16" x14ac:dyDescent="0.2">
      <c r="A524" t="s">
        <v>49</v>
      </c>
      <c r="B524" s="36" t="s">
        <v>1232</v>
      </c>
      <c r="C524" s="36" t="s">
        <v>1109</v>
      </c>
      <c r="D524" s="37" t="s">
        <v>5</v>
      </c>
      <c r="E524" s="13" t="s">
        <v>1110</v>
      </c>
      <c r="F524" s="38" t="s">
        <v>52</v>
      </c>
      <c r="G524" s="39">
        <v>8</v>
      </c>
      <c r="H524" s="38">
        <v>0</v>
      </c>
      <c r="I524" s="38">
        <f>ROUND(G524*H524,6)</f>
        <v>0</v>
      </c>
      <c r="L524" s="40">
        <v>0</v>
      </c>
      <c r="M524" s="34">
        <f>ROUND(ROUND(L524,2)*ROUND(G524,3),2)</f>
        <v>0</v>
      </c>
      <c r="N524" s="38" t="s">
        <v>488</v>
      </c>
      <c r="O524">
        <f>(M524*21)/100</f>
        <v>0</v>
      </c>
      <c r="P524" t="s">
        <v>27</v>
      </c>
    </row>
    <row r="525" spans="1:16" x14ac:dyDescent="0.2">
      <c r="A525" s="37" t="s">
        <v>54</v>
      </c>
      <c r="E525" s="41" t="s">
        <v>5</v>
      </c>
    </row>
    <row r="526" spans="1:16" x14ac:dyDescent="0.2">
      <c r="A526" s="37" t="s">
        <v>55</v>
      </c>
      <c r="E526" s="42" t="s">
        <v>1102</v>
      </c>
    </row>
    <row r="527" spans="1:16" x14ac:dyDescent="0.2">
      <c r="A527" t="s">
        <v>57</v>
      </c>
      <c r="E527" s="41" t="s">
        <v>58</v>
      </c>
    </row>
    <row r="528" spans="1:16" ht="25.5" x14ac:dyDescent="0.2">
      <c r="A528" t="s">
        <v>49</v>
      </c>
      <c r="B528" s="36" t="s">
        <v>1233</v>
      </c>
      <c r="C528" s="36" t="s">
        <v>1111</v>
      </c>
      <c r="D528" s="37" t="s">
        <v>5</v>
      </c>
      <c r="E528" s="13" t="s">
        <v>1112</v>
      </c>
      <c r="F528" s="38" t="s">
        <v>52</v>
      </c>
      <c r="G528" s="39">
        <v>2</v>
      </c>
      <c r="H528" s="38">
        <v>0</v>
      </c>
      <c r="I528" s="38">
        <f>ROUND(G528*H528,6)</f>
        <v>0</v>
      </c>
      <c r="L528" s="40">
        <v>0</v>
      </c>
      <c r="M528" s="34">
        <f>ROUND(ROUND(L528,2)*ROUND(G528,3),2)</f>
        <v>0</v>
      </c>
      <c r="N528" s="38" t="s">
        <v>488</v>
      </c>
      <c r="O528">
        <f>(M528*21)/100</f>
        <v>0</v>
      </c>
      <c r="P528" t="s">
        <v>27</v>
      </c>
    </row>
    <row r="529" spans="1:16" x14ac:dyDescent="0.2">
      <c r="A529" s="37" t="s">
        <v>54</v>
      </c>
      <c r="E529" s="41" t="s">
        <v>5</v>
      </c>
    </row>
    <row r="530" spans="1:16" x14ac:dyDescent="0.2">
      <c r="A530" s="37" t="s">
        <v>55</v>
      </c>
      <c r="E530" s="42" t="s">
        <v>1102</v>
      </c>
    </row>
    <row r="531" spans="1:16" x14ac:dyDescent="0.2">
      <c r="A531" t="s">
        <v>57</v>
      </c>
      <c r="E531" s="41" t="s">
        <v>58</v>
      </c>
    </row>
    <row r="532" spans="1:16" ht="25.5" x14ac:dyDescent="0.2">
      <c r="A532" t="s">
        <v>49</v>
      </c>
      <c r="B532" s="36" t="s">
        <v>1234</v>
      </c>
      <c r="C532" s="36" t="s">
        <v>858</v>
      </c>
      <c r="D532" s="37" t="s">
        <v>5</v>
      </c>
      <c r="E532" s="13" t="s">
        <v>859</v>
      </c>
      <c r="F532" s="38" t="s">
        <v>52</v>
      </c>
      <c r="G532" s="39">
        <v>2</v>
      </c>
      <c r="H532" s="38">
        <v>0</v>
      </c>
      <c r="I532" s="38">
        <f>ROUND(G532*H532,6)</f>
        <v>0</v>
      </c>
      <c r="L532" s="40">
        <v>0</v>
      </c>
      <c r="M532" s="34">
        <f>ROUND(ROUND(L532,2)*ROUND(G532,3),2)</f>
        <v>0</v>
      </c>
      <c r="N532" s="38" t="s">
        <v>488</v>
      </c>
      <c r="O532">
        <f>(M532*21)/100</f>
        <v>0</v>
      </c>
      <c r="P532" t="s">
        <v>27</v>
      </c>
    </row>
    <row r="533" spans="1:16" x14ac:dyDescent="0.2">
      <c r="A533" s="37" t="s">
        <v>54</v>
      </c>
      <c r="E533" s="41" t="s">
        <v>5</v>
      </c>
    </row>
    <row r="534" spans="1:16" x14ac:dyDescent="0.2">
      <c r="A534" s="37" t="s">
        <v>55</v>
      </c>
      <c r="E534" s="42" t="s">
        <v>1102</v>
      </c>
    </row>
    <row r="535" spans="1:16" x14ac:dyDescent="0.2">
      <c r="A535" t="s">
        <v>57</v>
      </c>
      <c r="E535" s="41" t="s">
        <v>58</v>
      </c>
    </row>
    <row r="536" spans="1:16" ht="25.5" x14ac:dyDescent="0.2">
      <c r="A536" t="s">
        <v>49</v>
      </c>
      <c r="B536" s="36" t="s">
        <v>1235</v>
      </c>
      <c r="C536" s="36" t="s">
        <v>860</v>
      </c>
      <c r="D536" s="37" t="s">
        <v>5</v>
      </c>
      <c r="E536" s="13" t="s">
        <v>861</v>
      </c>
      <c r="F536" s="38" t="s">
        <v>52</v>
      </c>
      <c r="G536" s="39">
        <v>2</v>
      </c>
      <c r="H536" s="38">
        <v>0</v>
      </c>
      <c r="I536" s="38">
        <f>ROUND(G536*H536,6)</f>
        <v>0</v>
      </c>
      <c r="L536" s="40">
        <v>0</v>
      </c>
      <c r="M536" s="34">
        <f>ROUND(ROUND(L536,2)*ROUND(G536,3),2)</f>
        <v>0</v>
      </c>
      <c r="N536" s="38" t="s">
        <v>488</v>
      </c>
      <c r="O536">
        <f>(M536*21)/100</f>
        <v>0</v>
      </c>
      <c r="P536" t="s">
        <v>27</v>
      </c>
    </row>
    <row r="537" spans="1:16" x14ac:dyDescent="0.2">
      <c r="A537" s="37" t="s">
        <v>54</v>
      </c>
      <c r="E537" s="41" t="s">
        <v>5</v>
      </c>
    </row>
    <row r="538" spans="1:16" x14ac:dyDescent="0.2">
      <c r="A538" s="37" t="s">
        <v>55</v>
      </c>
      <c r="E538" s="42" t="s">
        <v>1102</v>
      </c>
    </row>
    <row r="539" spans="1:16" x14ac:dyDescent="0.2">
      <c r="A539" t="s">
        <v>57</v>
      </c>
      <c r="E539" s="41" t="s">
        <v>58</v>
      </c>
    </row>
    <row r="540" spans="1:16" ht="25.5" x14ac:dyDescent="0.2">
      <c r="A540" t="s">
        <v>49</v>
      </c>
      <c r="B540" s="36" t="s">
        <v>1236</v>
      </c>
      <c r="C540" s="36" t="s">
        <v>1192</v>
      </c>
      <c r="D540" s="37" t="s">
        <v>5</v>
      </c>
      <c r="E540" s="13" t="s">
        <v>1193</v>
      </c>
      <c r="F540" s="38" t="s">
        <v>52</v>
      </c>
      <c r="G540" s="39">
        <v>4</v>
      </c>
      <c r="H540" s="38">
        <v>0</v>
      </c>
      <c r="I540" s="38">
        <f>ROUND(G540*H540,6)</f>
        <v>0</v>
      </c>
      <c r="L540" s="40">
        <v>0</v>
      </c>
      <c r="M540" s="34">
        <f>ROUND(ROUND(L540,2)*ROUND(G540,3),2)</f>
        <v>0</v>
      </c>
      <c r="N540" s="38" t="s">
        <v>488</v>
      </c>
      <c r="O540">
        <f>(M540*21)/100</f>
        <v>0</v>
      </c>
      <c r="P540" t="s">
        <v>27</v>
      </c>
    </row>
    <row r="541" spans="1:16" x14ac:dyDescent="0.2">
      <c r="A541" s="37" t="s">
        <v>54</v>
      </c>
      <c r="E541" s="41" t="s">
        <v>5</v>
      </c>
    </row>
    <row r="542" spans="1:16" x14ac:dyDescent="0.2">
      <c r="A542" s="37" t="s">
        <v>55</v>
      </c>
      <c r="E542" s="42" t="s">
        <v>1102</v>
      </c>
    </row>
    <row r="543" spans="1:16" x14ac:dyDescent="0.2">
      <c r="A543" t="s">
        <v>57</v>
      </c>
      <c r="E543" s="41" t="s">
        <v>58</v>
      </c>
    </row>
    <row r="544" spans="1:16" ht="25.5" x14ac:dyDescent="0.2">
      <c r="A544" t="s">
        <v>49</v>
      </c>
      <c r="B544" s="36" t="s">
        <v>1237</v>
      </c>
      <c r="C544" s="36" t="s">
        <v>1113</v>
      </c>
      <c r="D544" s="37" t="s">
        <v>5</v>
      </c>
      <c r="E544" s="13" t="s">
        <v>1114</v>
      </c>
      <c r="F544" s="38" t="s">
        <v>52</v>
      </c>
      <c r="G544" s="39">
        <v>2</v>
      </c>
      <c r="H544" s="38">
        <v>0</v>
      </c>
      <c r="I544" s="38">
        <f>ROUND(G544*H544,6)</f>
        <v>0</v>
      </c>
      <c r="L544" s="40">
        <v>0</v>
      </c>
      <c r="M544" s="34">
        <f>ROUND(ROUND(L544,2)*ROUND(G544,3),2)</f>
        <v>0</v>
      </c>
      <c r="N544" s="38" t="s">
        <v>488</v>
      </c>
      <c r="O544">
        <f>(M544*21)/100</f>
        <v>0</v>
      </c>
      <c r="P544" t="s">
        <v>27</v>
      </c>
    </row>
    <row r="545" spans="1:16" x14ac:dyDescent="0.2">
      <c r="A545" s="37" t="s">
        <v>54</v>
      </c>
      <c r="E545" s="41" t="s">
        <v>5</v>
      </c>
    </row>
    <row r="546" spans="1:16" x14ac:dyDescent="0.2">
      <c r="A546" s="37" t="s">
        <v>55</v>
      </c>
      <c r="E546" s="42" t="s">
        <v>1102</v>
      </c>
    </row>
    <row r="547" spans="1:16" x14ac:dyDescent="0.2">
      <c r="A547" t="s">
        <v>57</v>
      </c>
      <c r="E547" s="41" t="s">
        <v>58</v>
      </c>
    </row>
    <row r="548" spans="1:16" x14ac:dyDescent="0.2">
      <c r="A548" t="s">
        <v>49</v>
      </c>
      <c r="B548" s="36" t="s">
        <v>1238</v>
      </c>
      <c r="C548" s="36" t="s">
        <v>1115</v>
      </c>
      <c r="D548" s="37" t="s">
        <v>5</v>
      </c>
      <c r="E548" s="13" t="s">
        <v>1116</v>
      </c>
      <c r="F548" s="38" t="s">
        <v>288</v>
      </c>
      <c r="G548" s="39">
        <v>98</v>
      </c>
      <c r="H548" s="38">
        <v>0</v>
      </c>
      <c r="I548" s="38">
        <f>ROUND(G548*H548,6)</f>
        <v>0</v>
      </c>
      <c r="L548" s="40">
        <v>0</v>
      </c>
      <c r="M548" s="34">
        <f>ROUND(ROUND(L548,2)*ROUND(G548,3),2)</f>
        <v>0</v>
      </c>
      <c r="N548" s="38" t="s">
        <v>488</v>
      </c>
      <c r="O548">
        <f>(M548*21)/100</f>
        <v>0</v>
      </c>
      <c r="P548" t="s">
        <v>27</v>
      </c>
    </row>
    <row r="549" spans="1:16" x14ac:dyDescent="0.2">
      <c r="A549" s="37" t="s">
        <v>54</v>
      </c>
      <c r="E549" s="41" t="s">
        <v>5</v>
      </c>
    </row>
    <row r="550" spans="1:16" x14ac:dyDescent="0.2">
      <c r="A550" s="37" t="s">
        <v>55</v>
      </c>
      <c r="E550" s="42" t="s">
        <v>1102</v>
      </c>
    </row>
    <row r="551" spans="1:16" x14ac:dyDescent="0.2">
      <c r="A551" t="s">
        <v>57</v>
      </c>
      <c r="E551" s="41" t="s">
        <v>58</v>
      </c>
    </row>
    <row r="552" spans="1:16" x14ac:dyDescent="0.2">
      <c r="A552" t="s">
        <v>49</v>
      </c>
      <c r="B552" s="36" t="s">
        <v>1239</v>
      </c>
      <c r="C552" s="36" t="s">
        <v>864</v>
      </c>
      <c r="D552" s="37" t="s">
        <v>5</v>
      </c>
      <c r="E552" s="13" t="s">
        <v>865</v>
      </c>
      <c r="F552" s="38" t="s">
        <v>52</v>
      </c>
      <c r="G552" s="39">
        <v>40</v>
      </c>
      <c r="H552" s="38">
        <v>0</v>
      </c>
      <c r="I552" s="38">
        <f>ROUND(G552*H552,6)</f>
        <v>0</v>
      </c>
      <c r="L552" s="40">
        <v>0</v>
      </c>
      <c r="M552" s="34">
        <f>ROUND(ROUND(L552,2)*ROUND(G552,3),2)</f>
        <v>0</v>
      </c>
      <c r="N552" s="38" t="s">
        <v>488</v>
      </c>
      <c r="O552">
        <f>(M552*21)/100</f>
        <v>0</v>
      </c>
      <c r="P552" t="s">
        <v>27</v>
      </c>
    </row>
    <row r="553" spans="1:16" x14ac:dyDescent="0.2">
      <c r="A553" s="37" t="s">
        <v>54</v>
      </c>
      <c r="E553" s="41" t="s">
        <v>5</v>
      </c>
    </row>
    <row r="554" spans="1:16" x14ac:dyDescent="0.2">
      <c r="A554" s="37" t="s">
        <v>55</v>
      </c>
      <c r="E554" s="42" t="s">
        <v>1102</v>
      </c>
    </row>
    <row r="555" spans="1:16" x14ac:dyDescent="0.2">
      <c r="A555" t="s">
        <v>57</v>
      </c>
      <c r="E555" s="41" t="s">
        <v>58</v>
      </c>
    </row>
    <row r="556" spans="1:16" x14ac:dyDescent="0.2">
      <c r="A556" t="s">
        <v>49</v>
      </c>
      <c r="B556" s="36" t="s">
        <v>1240</v>
      </c>
      <c r="C556" s="36" t="s">
        <v>1117</v>
      </c>
      <c r="D556" s="37" t="s">
        <v>5</v>
      </c>
      <c r="E556" s="13" t="s">
        <v>1118</v>
      </c>
      <c r="F556" s="38" t="s">
        <v>52</v>
      </c>
      <c r="G556" s="39">
        <v>1</v>
      </c>
      <c r="H556" s="38">
        <v>0</v>
      </c>
      <c r="I556" s="38">
        <f>ROUND(G556*H556,6)</f>
        <v>0</v>
      </c>
      <c r="L556" s="40">
        <v>0</v>
      </c>
      <c r="M556" s="34">
        <f>ROUND(ROUND(L556,2)*ROUND(G556,3),2)</f>
        <v>0</v>
      </c>
      <c r="N556" s="38" t="s">
        <v>488</v>
      </c>
      <c r="O556">
        <f>(M556*21)/100</f>
        <v>0</v>
      </c>
      <c r="P556" t="s">
        <v>27</v>
      </c>
    </row>
    <row r="557" spans="1:16" x14ac:dyDescent="0.2">
      <c r="A557" s="37" t="s">
        <v>54</v>
      </c>
      <c r="E557" s="41" t="s">
        <v>5</v>
      </c>
    </row>
    <row r="558" spans="1:16" x14ac:dyDescent="0.2">
      <c r="A558" s="37" t="s">
        <v>55</v>
      </c>
      <c r="E558" s="42" t="s">
        <v>1102</v>
      </c>
    </row>
    <row r="559" spans="1:16" x14ac:dyDescent="0.2">
      <c r="A559" t="s">
        <v>57</v>
      </c>
      <c r="E559" s="41" t="s">
        <v>58</v>
      </c>
    </row>
    <row r="560" spans="1:16" x14ac:dyDescent="0.2">
      <c r="A560" t="s">
        <v>49</v>
      </c>
      <c r="B560" s="36" t="s">
        <v>1241</v>
      </c>
      <c r="C560" s="36" t="s">
        <v>1119</v>
      </c>
      <c r="D560" s="37" t="s">
        <v>5</v>
      </c>
      <c r="E560" s="13" t="s">
        <v>1120</v>
      </c>
      <c r="F560" s="38" t="s">
        <v>52</v>
      </c>
      <c r="G560" s="39">
        <v>2</v>
      </c>
      <c r="H560" s="38">
        <v>0</v>
      </c>
      <c r="I560" s="38">
        <f>ROUND(G560*H560,6)</f>
        <v>0</v>
      </c>
      <c r="L560" s="40">
        <v>0</v>
      </c>
      <c r="M560" s="34">
        <f>ROUND(ROUND(L560,2)*ROUND(G560,3),2)</f>
        <v>0</v>
      </c>
      <c r="N560" s="38" t="s">
        <v>488</v>
      </c>
      <c r="O560">
        <f>(M560*21)/100</f>
        <v>0</v>
      </c>
      <c r="P560" t="s">
        <v>27</v>
      </c>
    </row>
    <row r="561" spans="1:16" x14ac:dyDescent="0.2">
      <c r="A561" s="37" t="s">
        <v>54</v>
      </c>
      <c r="E561" s="41" t="s">
        <v>5</v>
      </c>
    </row>
    <row r="562" spans="1:16" x14ac:dyDescent="0.2">
      <c r="A562" s="37" t="s">
        <v>55</v>
      </c>
      <c r="E562" s="42" t="s">
        <v>1102</v>
      </c>
    </row>
    <row r="563" spans="1:16" x14ac:dyDescent="0.2">
      <c r="A563" t="s">
        <v>57</v>
      </c>
      <c r="E563" s="41" t="s">
        <v>58</v>
      </c>
    </row>
    <row r="564" spans="1:16" x14ac:dyDescent="0.2">
      <c r="A564" t="s">
        <v>49</v>
      </c>
      <c r="B564" s="36" t="s">
        <v>1242</v>
      </c>
      <c r="C564" s="36" t="s">
        <v>1121</v>
      </c>
      <c r="D564" s="37" t="s">
        <v>5</v>
      </c>
      <c r="E564" s="13" t="s">
        <v>1122</v>
      </c>
      <c r="F564" s="38" t="s">
        <v>52</v>
      </c>
      <c r="G564" s="39">
        <v>1</v>
      </c>
      <c r="H564" s="38">
        <v>0</v>
      </c>
      <c r="I564" s="38">
        <f>ROUND(G564*H564,6)</f>
        <v>0</v>
      </c>
      <c r="L564" s="40">
        <v>0</v>
      </c>
      <c r="M564" s="34">
        <f>ROUND(ROUND(L564,2)*ROUND(G564,3),2)</f>
        <v>0</v>
      </c>
      <c r="N564" s="38" t="s">
        <v>488</v>
      </c>
      <c r="O564">
        <f>(M564*21)/100</f>
        <v>0</v>
      </c>
      <c r="P564" t="s">
        <v>27</v>
      </c>
    </row>
    <row r="565" spans="1:16" x14ac:dyDescent="0.2">
      <c r="A565" s="37" t="s">
        <v>54</v>
      </c>
      <c r="E565" s="41" t="s">
        <v>5</v>
      </c>
    </row>
    <row r="566" spans="1:16" x14ac:dyDescent="0.2">
      <c r="A566" s="37" t="s">
        <v>55</v>
      </c>
      <c r="E566" s="42" t="s">
        <v>1102</v>
      </c>
    </row>
    <row r="567" spans="1:16" x14ac:dyDescent="0.2">
      <c r="A567" t="s">
        <v>57</v>
      </c>
      <c r="E567" s="41" t="s">
        <v>58</v>
      </c>
    </row>
    <row r="568" spans="1:16" x14ac:dyDescent="0.2">
      <c r="A568" t="s">
        <v>49</v>
      </c>
      <c r="B568" s="36" t="s">
        <v>1243</v>
      </c>
      <c r="C568" s="36" t="s">
        <v>1123</v>
      </c>
      <c r="D568" s="37" t="s">
        <v>5</v>
      </c>
      <c r="E568" s="13" t="s">
        <v>1124</v>
      </c>
      <c r="F568" s="38" t="s">
        <v>52</v>
      </c>
      <c r="G568" s="39">
        <v>2</v>
      </c>
      <c r="H568" s="38">
        <v>0</v>
      </c>
      <c r="I568" s="38">
        <f>ROUND(G568*H568,6)</f>
        <v>0</v>
      </c>
      <c r="L568" s="40">
        <v>0</v>
      </c>
      <c r="M568" s="34">
        <f>ROUND(ROUND(L568,2)*ROUND(G568,3),2)</f>
        <v>0</v>
      </c>
      <c r="N568" s="38" t="s">
        <v>488</v>
      </c>
      <c r="O568">
        <f>(M568*21)/100</f>
        <v>0</v>
      </c>
      <c r="P568" t="s">
        <v>27</v>
      </c>
    </row>
    <row r="569" spans="1:16" x14ac:dyDescent="0.2">
      <c r="A569" s="37" t="s">
        <v>54</v>
      </c>
      <c r="E569" s="41" t="s">
        <v>5</v>
      </c>
    </row>
    <row r="570" spans="1:16" x14ac:dyDescent="0.2">
      <c r="A570" s="37" t="s">
        <v>55</v>
      </c>
      <c r="E570" s="42" t="s">
        <v>1102</v>
      </c>
    </row>
    <row r="571" spans="1:16" x14ac:dyDescent="0.2">
      <c r="A571" t="s">
        <v>57</v>
      </c>
      <c r="E571" s="41" t="s">
        <v>58</v>
      </c>
    </row>
    <row r="572" spans="1:16" x14ac:dyDescent="0.2">
      <c r="A572" t="s">
        <v>49</v>
      </c>
      <c r="B572" s="36" t="s">
        <v>1244</v>
      </c>
      <c r="C572" s="36" t="s">
        <v>1125</v>
      </c>
      <c r="D572" s="37" t="s">
        <v>5</v>
      </c>
      <c r="E572" s="13" t="s">
        <v>1126</v>
      </c>
      <c r="F572" s="38" t="s">
        <v>52</v>
      </c>
      <c r="G572" s="39">
        <v>10</v>
      </c>
      <c r="H572" s="38">
        <v>0</v>
      </c>
      <c r="I572" s="38">
        <f>ROUND(G572*H572,6)</f>
        <v>0</v>
      </c>
      <c r="L572" s="40">
        <v>0</v>
      </c>
      <c r="M572" s="34">
        <f>ROUND(ROUND(L572,2)*ROUND(G572,3),2)</f>
        <v>0</v>
      </c>
      <c r="N572" s="38" t="s">
        <v>488</v>
      </c>
      <c r="O572">
        <f>(M572*21)/100</f>
        <v>0</v>
      </c>
      <c r="P572" t="s">
        <v>27</v>
      </c>
    </row>
    <row r="573" spans="1:16" x14ac:dyDescent="0.2">
      <c r="A573" s="37" t="s">
        <v>54</v>
      </c>
      <c r="E573" s="41" t="s">
        <v>5</v>
      </c>
    </row>
    <row r="574" spans="1:16" x14ac:dyDescent="0.2">
      <c r="A574" s="37" t="s">
        <v>55</v>
      </c>
      <c r="E574" s="42" t="s">
        <v>1102</v>
      </c>
    </row>
    <row r="575" spans="1:16" x14ac:dyDescent="0.2">
      <c r="A575" t="s">
        <v>57</v>
      </c>
      <c r="E575" s="41" t="s">
        <v>58</v>
      </c>
    </row>
    <row r="576" spans="1:16" x14ac:dyDescent="0.2">
      <c r="A576" t="s">
        <v>49</v>
      </c>
      <c r="B576" s="36" t="s">
        <v>1245</v>
      </c>
      <c r="C576" s="36" t="s">
        <v>1194</v>
      </c>
      <c r="D576" s="37" t="s">
        <v>5</v>
      </c>
      <c r="E576" s="13" t="s">
        <v>1195</v>
      </c>
      <c r="F576" s="38" t="s">
        <v>52</v>
      </c>
      <c r="G576" s="39">
        <v>3</v>
      </c>
      <c r="H576" s="38">
        <v>0</v>
      </c>
      <c r="I576" s="38">
        <f>ROUND(G576*H576,6)</f>
        <v>0</v>
      </c>
      <c r="L576" s="40">
        <v>0</v>
      </c>
      <c r="M576" s="34">
        <f>ROUND(ROUND(L576,2)*ROUND(G576,3),2)</f>
        <v>0</v>
      </c>
      <c r="N576" s="38" t="s">
        <v>488</v>
      </c>
      <c r="O576">
        <f>(M576*21)/100</f>
        <v>0</v>
      </c>
      <c r="P576" t="s">
        <v>27</v>
      </c>
    </row>
    <row r="577" spans="1:16" x14ac:dyDescent="0.2">
      <c r="A577" s="37" t="s">
        <v>54</v>
      </c>
      <c r="E577" s="41" t="s">
        <v>5</v>
      </c>
    </row>
    <row r="578" spans="1:16" x14ac:dyDescent="0.2">
      <c r="A578" s="37" t="s">
        <v>55</v>
      </c>
      <c r="E578" s="42" t="s">
        <v>1102</v>
      </c>
    </row>
    <row r="579" spans="1:16" x14ac:dyDescent="0.2">
      <c r="A579" t="s">
        <v>57</v>
      </c>
      <c r="E579" s="41" t="s">
        <v>58</v>
      </c>
    </row>
    <row r="580" spans="1:16" x14ac:dyDescent="0.2">
      <c r="A580" t="s">
        <v>49</v>
      </c>
      <c r="B580" s="36" t="s">
        <v>1246</v>
      </c>
      <c r="C580" s="36" t="s">
        <v>1127</v>
      </c>
      <c r="D580" s="37" t="s">
        <v>5</v>
      </c>
      <c r="E580" s="13" t="s">
        <v>1128</v>
      </c>
      <c r="F580" s="38" t="s">
        <v>52</v>
      </c>
      <c r="G580" s="39">
        <v>1</v>
      </c>
      <c r="H580" s="38">
        <v>0</v>
      </c>
      <c r="I580" s="38">
        <f>ROUND(G580*H580,6)</f>
        <v>0</v>
      </c>
      <c r="L580" s="40">
        <v>0</v>
      </c>
      <c r="M580" s="34">
        <f>ROUND(ROUND(L580,2)*ROUND(G580,3),2)</f>
        <v>0</v>
      </c>
      <c r="N580" s="38" t="s">
        <v>488</v>
      </c>
      <c r="O580">
        <f>(M580*21)/100</f>
        <v>0</v>
      </c>
      <c r="P580" t="s">
        <v>27</v>
      </c>
    </row>
    <row r="581" spans="1:16" x14ac:dyDescent="0.2">
      <c r="A581" s="37" t="s">
        <v>54</v>
      </c>
      <c r="E581" s="41" t="s">
        <v>5</v>
      </c>
    </row>
    <row r="582" spans="1:16" x14ac:dyDescent="0.2">
      <c r="A582" s="37" t="s">
        <v>55</v>
      </c>
      <c r="E582" s="42" t="s">
        <v>1102</v>
      </c>
    </row>
    <row r="583" spans="1:16" x14ac:dyDescent="0.2">
      <c r="A583" t="s">
        <v>57</v>
      </c>
      <c r="E583" s="41" t="s">
        <v>58</v>
      </c>
    </row>
    <row r="584" spans="1:16" x14ac:dyDescent="0.2">
      <c r="A584" t="s">
        <v>49</v>
      </c>
      <c r="B584" s="36" t="s">
        <v>1247</v>
      </c>
      <c r="C584" s="36" t="s">
        <v>1196</v>
      </c>
      <c r="D584" s="37" t="s">
        <v>5</v>
      </c>
      <c r="E584" s="13" t="s">
        <v>1197</v>
      </c>
      <c r="F584" s="38" t="s">
        <v>52</v>
      </c>
      <c r="G584" s="39">
        <v>1</v>
      </c>
      <c r="H584" s="38">
        <v>0</v>
      </c>
      <c r="I584" s="38">
        <f>ROUND(G584*H584,6)</f>
        <v>0</v>
      </c>
      <c r="L584" s="40">
        <v>0</v>
      </c>
      <c r="M584" s="34">
        <f>ROUND(ROUND(L584,2)*ROUND(G584,3),2)</f>
        <v>0</v>
      </c>
      <c r="N584" s="38" t="s">
        <v>488</v>
      </c>
      <c r="O584">
        <f>(M584*21)/100</f>
        <v>0</v>
      </c>
      <c r="P584" t="s">
        <v>27</v>
      </c>
    </row>
    <row r="585" spans="1:16" x14ac:dyDescent="0.2">
      <c r="A585" s="37" t="s">
        <v>54</v>
      </c>
      <c r="E585" s="41" t="s">
        <v>5</v>
      </c>
    </row>
    <row r="586" spans="1:16" x14ac:dyDescent="0.2">
      <c r="A586" s="37" t="s">
        <v>55</v>
      </c>
      <c r="E586" s="42" t="s">
        <v>1102</v>
      </c>
    </row>
    <row r="587" spans="1:16" x14ac:dyDescent="0.2">
      <c r="A587" t="s">
        <v>57</v>
      </c>
      <c r="E587" s="41" t="s">
        <v>58</v>
      </c>
    </row>
    <row r="588" spans="1:16" ht="38.25" x14ac:dyDescent="0.2">
      <c r="A588" t="s">
        <v>49</v>
      </c>
      <c r="B588" s="36" t="s">
        <v>1248</v>
      </c>
      <c r="C588" s="36" t="s">
        <v>1131</v>
      </c>
      <c r="D588" s="37" t="s">
        <v>5</v>
      </c>
      <c r="E588" s="13" t="s">
        <v>1132</v>
      </c>
      <c r="F588" s="38" t="s">
        <v>52</v>
      </c>
      <c r="G588" s="39">
        <v>1</v>
      </c>
      <c r="H588" s="38">
        <v>0</v>
      </c>
      <c r="I588" s="38">
        <f>ROUND(G588*H588,6)</f>
        <v>0</v>
      </c>
      <c r="L588" s="40">
        <v>0</v>
      </c>
      <c r="M588" s="34">
        <f>ROUND(ROUND(L588,2)*ROUND(G588,3),2)</f>
        <v>0</v>
      </c>
      <c r="N588" s="38" t="s">
        <v>488</v>
      </c>
      <c r="O588">
        <f>(M588*21)/100</f>
        <v>0</v>
      </c>
      <c r="P588" t="s">
        <v>27</v>
      </c>
    </row>
    <row r="589" spans="1:16" x14ac:dyDescent="0.2">
      <c r="A589" s="37" t="s">
        <v>54</v>
      </c>
      <c r="E589" s="41" t="s">
        <v>5</v>
      </c>
    </row>
    <row r="590" spans="1:16" x14ac:dyDescent="0.2">
      <c r="A590" s="37" t="s">
        <v>55</v>
      </c>
      <c r="E590" s="42" t="s">
        <v>1102</v>
      </c>
    </row>
    <row r="591" spans="1:16" x14ac:dyDescent="0.2">
      <c r="A591" t="s">
        <v>57</v>
      </c>
      <c r="E591" s="41" t="s">
        <v>58</v>
      </c>
    </row>
    <row r="592" spans="1:16" x14ac:dyDescent="0.2">
      <c r="A592" t="s">
        <v>49</v>
      </c>
      <c r="B592" s="36" t="s">
        <v>1249</v>
      </c>
      <c r="C592" s="36" t="s">
        <v>1133</v>
      </c>
      <c r="D592" s="37" t="s">
        <v>5</v>
      </c>
      <c r="E592" s="13" t="s">
        <v>1134</v>
      </c>
      <c r="F592" s="38" t="s">
        <v>52</v>
      </c>
      <c r="G592" s="39">
        <v>1</v>
      </c>
      <c r="H592" s="38">
        <v>0</v>
      </c>
      <c r="I592" s="38">
        <f>ROUND(G592*H592,6)</f>
        <v>0</v>
      </c>
      <c r="L592" s="40">
        <v>0</v>
      </c>
      <c r="M592" s="34">
        <f>ROUND(ROUND(L592,2)*ROUND(G592,3),2)</f>
        <v>0</v>
      </c>
      <c r="N592" s="38" t="s">
        <v>488</v>
      </c>
      <c r="O592">
        <f>(M592*21)/100</f>
        <v>0</v>
      </c>
      <c r="P592" t="s">
        <v>27</v>
      </c>
    </row>
    <row r="593" spans="1:16" x14ac:dyDescent="0.2">
      <c r="A593" s="37" t="s">
        <v>54</v>
      </c>
      <c r="E593" s="41" t="s">
        <v>5</v>
      </c>
    </row>
    <row r="594" spans="1:16" x14ac:dyDescent="0.2">
      <c r="A594" s="37" t="s">
        <v>55</v>
      </c>
      <c r="E594" s="42" t="s">
        <v>1102</v>
      </c>
    </row>
    <row r="595" spans="1:16" x14ac:dyDescent="0.2">
      <c r="A595" t="s">
        <v>57</v>
      </c>
      <c r="E595" s="41" t="s">
        <v>58</v>
      </c>
    </row>
    <row r="596" spans="1:16" ht="25.5" x14ac:dyDescent="0.2">
      <c r="A596" t="s">
        <v>49</v>
      </c>
      <c r="B596" s="36" t="s">
        <v>1250</v>
      </c>
      <c r="C596" s="36" t="s">
        <v>1135</v>
      </c>
      <c r="D596" s="37" t="s">
        <v>5</v>
      </c>
      <c r="E596" s="13" t="s">
        <v>1136</v>
      </c>
      <c r="F596" s="38" t="s">
        <v>52</v>
      </c>
      <c r="G596" s="39">
        <v>2</v>
      </c>
      <c r="H596" s="38">
        <v>0</v>
      </c>
      <c r="I596" s="38">
        <f>ROUND(G596*H596,6)</f>
        <v>0</v>
      </c>
      <c r="L596" s="40">
        <v>0</v>
      </c>
      <c r="M596" s="34">
        <f>ROUND(ROUND(L596,2)*ROUND(G596,3),2)</f>
        <v>0</v>
      </c>
      <c r="N596" s="38" t="s">
        <v>488</v>
      </c>
      <c r="O596">
        <f>(M596*21)/100</f>
        <v>0</v>
      </c>
      <c r="P596" t="s">
        <v>27</v>
      </c>
    </row>
    <row r="597" spans="1:16" x14ac:dyDescent="0.2">
      <c r="A597" s="37" t="s">
        <v>54</v>
      </c>
      <c r="E597" s="41" t="s">
        <v>5</v>
      </c>
    </row>
    <row r="598" spans="1:16" x14ac:dyDescent="0.2">
      <c r="A598" s="37" t="s">
        <v>55</v>
      </c>
      <c r="E598" s="42" t="s">
        <v>1102</v>
      </c>
    </row>
    <row r="599" spans="1:16" x14ac:dyDescent="0.2">
      <c r="A599" t="s">
        <v>57</v>
      </c>
      <c r="E599" s="41" t="s">
        <v>58</v>
      </c>
    </row>
    <row r="600" spans="1:16" x14ac:dyDescent="0.2">
      <c r="A600" t="s">
        <v>49</v>
      </c>
      <c r="B600" s="36" t="s">
        <v>1251</v>
      </c>
      <c r="C600" s="36" t="s">
        <v>1139</v>
      </c>
      <c r="D600" s="37" t="s">
        <v>5</v>
      </c>
      <c r="E600" s="13" t="s">
        <v>1140</v>
      </c>
      <c r="F600" s="38" t="s">
        <v>52</v>
      </c>
      <c r="G600" s="39">
        <v>1</v>
      </c>
      <c r="H600" s="38">
        <v>0</v>
      </c>
      <c r="I600" s="38">
        <f>ROUND(G600*H600,6)</f>
        <v>0</v>
      </c>
      <c r="L600" s="40">
        <v>0</v>
      </c>
      <c r="M600" s="34">
        <f>ROUND(ROUND(L600,2)*ROUND(G600,3),2)</f>
        <v>0</v>
      </c>
      <c r="N600" s="38" t="s">
        <v>488</v>
      </c>
      <c r="O600">
        <f>(M600*21)/100</f>
        <v>0</v>
      </c>
      <c r="P600" t="s">
        <v>27</v>
      </c>
    </row>
    <row r="601" spans="1:16" x14ac:dyDescent="0.2">
      <c r="A601" s="37" t="s">
        <v>54</v>
      </c>
      <c r="E601" s="41" t="s">
        <v>5</v>
      </c>
    </row>
    <row r="602" spans="1:16" x14ac:dyDescent="0.2">
      <c r="A602" s="37" t="s">
        <v>55</v>
      </c>
      <c r="E602" s="42" t="s">
        <v>1102</v>
      </c>
    </row>
    <row r="603" spans="1:16" x14ac:dyDescent="0.2">
      <c r="A603" t="s">
        <v>57</v>
      </c>
      <c r="E603" s="41" t="s">
        <v>58</v>
      </c>
    </row>
    <row r="604" spans="1:16" ht="25.5" x14ac:dyDescent="0.2">
      <c r="A604" t="s">
        <v>49</v>
      </c>
      <c r="B604" s="36" t="s">
        <v>1252</v>
      </c>
      <c r="C604" s="36" t="s">
        <v>1141</v>
      </c>
      <c r="D604" s="37" t="s">
        <v>5</v>
      </c>
      <c r="E604" s="13" t="s">
        <v>1142</v>
      </c>
      <c r="F604" s="38" t="s">
        <v>52</v>
      </c>
      <c r="G604" s="39">
        <v>1</v>
      </c>
      <c r="H604" s="38">
        <v>0</v>
      </c>
      <c r="I604" s="38">
        <f>ROUND(G604*H604,6)</f>
        <v>0</v>
      </c>
      <c r="L604" s="40">
        <v>0</v>
      </c>
      <c r="M604" s="34">
        <f>ROUND(ROUND(L604,2)*ROUND(G604,3),2)</f>
        <v>0</v>
      </c>
      <c r="N604" s="38" t="s">
        <v>488</v>
      </c>
      <c r="O604">
        <f>(M604*21)/100</f>
        <v>0</v>
      </c>
      <c r="P604" t="s">
        <v>27</v>
      </c>
    </row>
    <row r="605" spans="1:16" x14ac:dyDescent="0.2">
      <c r="A605" s="37" t="s">
        <v>54</v>
      </c>
      <c r="E605" s="41" t="s">
        <v>5</v>
      </c>
    </row>
    <row r="606" spans="1:16" x14ac:dyDescent="0.2">
      <c r="A606" s="37" t="s">
        <v>55</v>
      </c>
      <c r="E606" s="42" t="s">
        <v>1102</v>
      </c>
    </row>
    <row r="607" spans="1:16" x14ac:dyDescent="0.2">
      <c r="A607" t="s">
        <v>57</v>
      </c>
      <c r="E607" s="41" t="s">
        <v>58</v>
      </c>
    </row>
    <row r="608" spans="1:16" ht="25.5" x14ac:dyDescent="0.2">
      <c r="A608" t="s">
        <v>49</v>
      </c>
      <c r="B608" s="36" t="s">
        <v>1253</v>
      </c>
      <c r="C608" s="36" t="s">
        <v>1143</v>
      </c>
      <c r="D608" s="37" t="s">
        <v>5</v>
      </c>
      <c r="E608" s="13" t="s">
        <v>1144</v>
      </c>
      <c r="F608" s="38" t="s">
        <v>52</v>
      </c>
      <c r="G608" s="39">
        <v>5</v>
      </c>
      <c r="H608" s="38">
        <v>0</v>
      </c>
      <c r="I608" s="38">
        <f>ROUND(G608*H608,6)</f>
        <v>0</v>
      </c>
      <c r="L608" s="40">
        <v>0</v>
      </c>
      <c r="M608" s="34">
        <f>ROUND(ROUND(L608,2)*ROUND(G608,3),2)</f>
        <v>0</v>
      </c>
      <c r="N608" s="38" t="s">
        <v>488</v>
      </c>
      <c r="O608">
        <f>(M608*21)/100</f>
        <v>0</v>
      </c>
      <c r="P608" t="s">
        <v>27</v>
      </c>
    </row>
    <row r="609" spans="1:16" x14ac:dyDescent="0.2">
      <c r="A609" s="37" t="s">
        <v>54</v>
      </c>
      <c r="E609" s="41" t="s">
        <v>5</v>
      </c>
    </row>
    <row r="610" spans="1:16" x14ac:dyDescent="0.2">
      <c r="A610" s="37" t="s">
        <v>55</v>
      </c>
      <c r="E610" s="42" t="s">
        <v>1102</v>
      </c>
    </row>
    <row r="611" spans="1:16" x14ac:dyDescent="0.2">
      <c r="A611" t="s">
        <v>57</v>
      </c>
      <c r="E611" s="41" t="s">
        <v>58</v>
      </c>
    </row>
    <row r="612" spans="1:16" ht="25.5" x14ac:dyDescent="0.2">
      <c r="A612" t="s">
        <v>49</v>
      </c>
      <c r="B612" s="36" t="s">
        <v>1254</v>
      </c>
      <c r="C612" s="36" t="s">
        <v>1145</v>
      </c>
      <c r="D612" s="37" t="s">
        <v>5</v>
      </c>
      <c r="E612" s="13" t="s">
        <v>1146</v>
      </c>
      <c r="F612" s="38" t="s">
        <v>52</v>
      </c>
      <c r="G612" s="39">
        <v>1</v>
      </c>
      <c r="H612" s="38">
        <v>0</v>
      </c>
      <c r="I612" s="38">
        <f>ROUND(G612*H612,6)</f>
        <v>0</v>
      </c>
      <c r="L612" s="40">
        <v>0</v>
      </c>
      <c r="M612" s="34">
        <f>ROUND(ROUND(L612,2)*ROUND(G612,3),2)</f>
        <v>0</v>
      </c>
      <c r="N612" s="38" t="s">
        <v>488</v>
      </c>
      <c r="O612">
        <f>(M612*21)/100</f>
        <v>0</v>
      </c>
      <c r="P612" t="s">
        <v>27</v>
      </c>
    </row>
    <row r="613" spans="1:16" x14ac:dyDescent="0.2">
      <c r="A613" s="37" t="s">
        <v>54</v>
      </c>
      <c r="E613" s="41" t="s">
        <v>5</v>
      </c>
    </row>
    <row r="614" spans="1:16" x14ac:dyDescent="0.2">
      <c r="A614" s="37" t="s">
        <v>55</v>
      </c>
      <c r="E614" s="42" t="s">
        <v>1102</v>
      </c>
    </row>
    <row r="615" spans="1:16" x14ac:dyDescent="0.2">
      <c r="A615" t="s">
        <v>57</v>
      </c>
      <c r="E615" s="41" t="s">
        <v>58</v>
      </c>
    </row>
    <row r="616" spans="1:16" x14ac:dyDescent="0.2">
      <c r="A616" t="s">
        <v>49</v>
      </c>
      <c r="B616" s="36" t="s">
        <v>1255</v>
      </c>
      <c r="C616" s="36" t="s">
        <v>1147</v>
      </c>
      <c r="D616" s="37" t="s">
        <v>5</v>
      </c>
      <c r="E616" s="13" t="s">
        <v>1148</v>
      </c>
      <c r="F616" s="38" t="s">
        <v>52</v>
      </c>
      <c r="G616" s="39">
        <v>1</v>
      </c>
      <c r="H616" s="38">
        <v>0</v>
      </c>
      <c r="I616" s="38">
        <f>ROUND(G616*H616,6)</f>
        <v>0</v>
      </c>
      <c r="L616" s="40">
        <v>0</v>
      </c>
      <c r="M616" s="34">
        <f>ROUND(ROUND(L616,2)*ROUND(G616,3),2)</f>
        <v>0</v>
      </c>
      <c r="N616" s="38" t="s">
        <v>488</v>
      </c>
      <c r="O616">
        <f>(M616*21)/100</f>
        <v>0</v>
      </c>
      <c r="P616" t="s">
        <v>27</v>
      </c>
    </row>
    <row r="617" spans="1:16" x14ac:dyDescent="0.2">
      <c r="A617" s="37" t="s">
        <v>54</v>
      </c>
      <c r="E617" s="41" t="s">
        <v>5</v>
      </c>
    </row>
    <row r="618" spans="1:16" x14ac:dyDescent="0.2">
      <c r="A618" s="37" t="s">
        <v>55</v>
      </c>
      <c r="E618" s="42" t="s">
        <v>1102</v>
      </c>
    </row>
    <row r="619" spans="1:16" x14ac:dyDescent="0.2">
      <c r="A619" t="s">
        <v>57</v>
      </c>
      <c r="E619" s="41" t="s">
        <v>58</v>
      </c>
    </row>
    <row r="620" spans="1:16" x14ac:dyDescent="0.2">
      <c r="A620" t="s">
        <v>49</v>
      </c>
      <c r="B620" s="36" t="s">
        <v>1256</v>
      </c>
      <c r="C620" s="36" t="s">
        <v>1149</v>
      </c>
      <c r="D620" s="37" t="s">
        <v>5</v>
      </c>
      <c r="E620" s="13" t="s">
        <v>1150</v>
      </c>
      <c r="F620" s="38" t="s">
        <v>52</v>
      </c>
      <c r="G620" s="39">
        <v>1</v>
      </c>
      <c r="H620" s="38">
        <v>0</v>
      </c>
      <c r="I620" s="38">
        <f>ROUND(G620*H620,6)</f>
        <v>0</v>
      </c>
      <c r="L620" s="40">
        <v>0</v>
      </c>
      <c r="M620" s="34">
        <f>ROUND(ROUND(L620,2)*ROUND(G620,3),2)</f>
        <v>0</v>
      </c>
      <c r="N620" s="38" t="s">
        <v>488</v>
      </c>
      <c r="O620">
        <f>(M620*21)/100</f>
        <v>0</v>
      </c>
      <c r="P620" t="s">
        <v>27</v>
      </c>
    </row>
    <row r="621" spans="1:16" x14ac:dyDescent="0.2">
      <c r="A621" s="37" t="s">
        <v>54</v>
      </c>
      <c r="E621" s="41" t="s">
        <v>5</v>
      </c>
    </row>
    <row r="622" spans="1:16" x14ac:dyDescent="0.2">
      <c r="A622" s="37" t="s">
        <v>55</v>
      </c>
      <c r="E622" s="42" t="s">
        <v>1102</v>
      </c>
    </row>
    <row r="623" spans="1:16" x14ac:dyDescent="0.2">
      <c r="A623" t="s">
        <v>57</v>
      </c>
      <c r="E623" s="41" t="s">
        <v>58</v>
      </c>
    </row>
    <row r="624" spans="1:16" x14ac:dyDescent="0.2">
      <c r="A624" t="s">
        <v>49</v>
      </c>
      <c r="B624" s="36" t="s">
        <v>1257</v>
      </c>
      <c r="C624" s="36" t="s">
        <v>1151</v>
      </c>
      <c r="D624" s="37" t="s">
        <v>5</v>
      </c>
      <c r="E624" s="13" t="s">
        <v>1152</v>
      </c>
      <c r="F624" s="38" t="s">
        <v>52</v>
      </c>
      <c r="G624" s="39">
        <v>1</v>
      </c>
      <c r="H624" s="38">
        <v>0</v>
      </c>
      <c r="I624" s="38">
        <f>ROUND(G624*H624,6)</f>
        <v>0</v>
      </c>
      <c r="L624" s="40">
        <v>0</v>
      </c>
      <c r="M624" s="34">
        <f>ROUND(ROUND(L624,2)*ROUND(G624,3),2)</f>
        <v>0</v>
      </c>
      <c r="N624" s="38" t="s">
        <v>488</v>
      </c>
      <c r="O624">
        <f>(M624*21)/100</f>
        <v>0</v>
      </c>
      <c r="P624" t="s">
        <v>27</v>
      </c>
    </row>
    <row r="625" spans="1:16" x14ac:dyDescent="0.2">
      <c r="A625" s="37" t="s">
        <v>54</v>
      </c>
      <c r="E625" s="41" t="s">
        <v>5</v>
      </c>
    </row>
    <row r="626" spans="1:16" x14ac:dyDescent="0.2">
      <c r="A626" s="37" t="s">
        <v>55</v>
      </c>
      <c r="E626" s="42" t="s">
        <v>1102</v>
      </c>
    </row>
    <row r="627" spans="1:16" x14ac:dyDescent="0.2">
      <c r="A627" t="s">
        <v>57</v>
      </c>
      <c r="E627" s="41" t="s">
        <v>58</v>
      </c>
    </row>
    <row r="628" spans="1:16" x14ac:dyDescent="0.2">
      <c r="A628" t="s">
        <v>49</v>
      </c>
      <c r="B628" s="36" t="s">
        <v>1258</v>
      </c>
      <c r="C628" s="36" t="s">
        <v>1153</v>
      </c>
      <c r="D628" s="37" t="s">
        <v>5</v>
      </c>
      <c r="E628" s="13" t="s">
        <v>1154</v>
      </c>
      <c r="F628" s="38" t="s">
        <v>52</v>
      </c>
      <c r="G628" s="39">
        <v>1</v>
      </c>
      <c r="H628" s="38">
        <v>0</v>
      </c>
      <c r="I628" s="38">
        <f>ROUND(G628*H628,6)</f>
        <v>0</v>
      </c>
      <c r="L628" s="40">
        <v>0</v>
      </c>
      <c r="M628" s="34">
        <f>ROUND(ROUND(L628,2)*ROUND(G628,3),2)</f>
        <v>0</v>
      </c>
      <c r="N628" s="38" t="s">
        <v>488</v>
      </c>
      <c r="O628">
        <f>(M628*21)/100</f>
        <v>0</v>
      </c>
      <c r="P628" t="s">
        <v>27</v>
      </c>
    </row>
    <row r="629" spans="1:16" x14ac:dyDescent="0.2">
      <c r="A629" s="37" t="s">
        <v>54</v>
      </c>
      <c r="E629" s="41" t="s">
        <v>5</v>
      </c>
    </row>
    <row r="630" spans="1:16" x14ac:dyDescent="0.2">
      <c r="A630" s="37" t="s">
        <v>55</v>
      </c>
      <c r="E630" s="42" t="s">
        <v>1102</v>
      </c>
    </row>
    <row r="631" spans="1:16" x14ac:dyDescent="0.2">
      <c r="A631" t="s">
        <v>57</v>
      </c>
      <c r="E631" s="41" t="s">
        <v>58</v>
      </c>
    </row>
    <row r="632" spans="1:16" ht="25.5" x14ac:dyDescent="0.2">
      <c r="A632" t="s">
        <v>49</v>
      </c>
      <c r="B632" s="36" t="s">
        <v>1259</v>
      </c>
      <c r="C632" s="36" t="s">
        <v>1155</v>
      </c>
      <c r="D632" s="37" t="s">
        <v>5</v>
      </c>
      <c r="E632" s="13" t="s">
        <v>1156</v>
      </c>
      <c r="F632" s="38" t="s">
        <v>52</v>
      </c>
      <c r="G632" s="39">
        <v>1</v>
      </c>
      <c r="H632" s="38">
        <v>0</v>
      </c>
      <c r="I632" s="38">
        <f>ROUND(G632*H632,6)</f>
        <v>0</v>
      </c>
      <c r="L632" s="40">
        <v>0</v>
      </c>
      <c r="M632" s="34">
        <f>ROUND(ROUND(L632,2)*ROUND(G632,3),2)</f>
        <v>0</v>
      </c>
      <c r="N632" s="38" t="s">
        <v>488</v>
      </c>
      <c r="O632">
        <f>(M632*21)/100</f>
        <v>0</v>
      </c>
      <c r="P632" t="s">
        <v>27</v>
      </c>
    </row>
    <row r="633" spans="1:16" x14ac:dyDescent="0.2">
      <c r="A633" s="37" t="s">
        <v>54</v>
      </c>
      <c r="E633" s="41" t="s">
        <v>5</v>
      </c>
    </row>
    <row r="634" spans="1:16" x14ac:dyDescent="0.2">
      <c r="A634" s="37" t="s">
        <v>55</v>
      </c>
      <c r="E634" s="42" t="s">
        <v>1102</v>
      </c>
    </row>
    <row r="635" spans="1:16" x14ac:dyDescent="0.2">
      <c r="A635" t="s">
        <v>57</v>
      </c>
      <c r="E635" s="41" t="s">
        <v>58</v>
      </c>
    </row>
    <row r="636" spans="1:16" ht="38.25" x14ac:dyDescent="0.2">
      <c r="A636" t="s">
        <v>49</v>
      </c>
      <c r="B636" s="36" t="s">
        <v>1260</v>
      </c>
      <c r="C636" s="36" t="s">
        <v>1157</v>
      </c>
      <c r="D636" s="37" t="s">
        <v>5</v>
      </c>
      <c r="E636" s="13" t="s">
        <v>1158</v>
      </c>
      <c r="F636" s="38" t="s">
        <v>52</v>
      </c>
      <c r="G636" s="39">
        <v>1</v>
      </c>
      <c r="H636" s="38">
        <v>0</v>
      </c>
      <c r="I636" s="38">
        <f>ROUND(G636*H636,6)</f>
        <v>0</v>
      </c>
      <c r="L636" s="40">
        <v>0</v>
      </c>
      <c r="M636" s="34">
        <f>ROUND(ROUND(L636,2)*ROUND(G636,3),2)</f>
        <v>0</v>
      </c>
      <c r="N636" s="38" t="s">
        <v>488</v>
      </c>
      <c r="O636">
        <f>(M636*21)/100</f>
        <v>0</v>
      </c>
      <c r="P636" t="s">
        <v>27</v>
      </c>
    </row>
    <row r="637" spans="1:16" x14ac:dyDescent="0.2">
      <c r="A637" s="37" t="s">
        <v>54</v>
      </c>
      <c r="E637" s="41" t="s">
        <v>5</v>
      </c>
    </row>
    <row r="638" spans="1:16" x14ac:dyDescent="0.2">
      <c r="A638" s="37" t="s">
        <v>55</v>
      </c>
      <c r="E638" s="42" t="s">
        <v>1102</v>
      </c>
    </row>
    <row r="639" spans="1:16" x14ac:dyDescent="0.2">
      <c r="A639" t="s">
        <v>57</v>
      </c>
      <c r="E639" s="41" t="s">
        <v>58</v>
      </c>
    </row>
    <row r="640" spans="1:16" x14ac:dyDescent="0.2">
      <c r="A640" t="s">
        <v>49</v>
      </c>
      <c r="B640" s="36" t="s">
        <v>1261</v>
      </c>
      <c r="C640" s="36" t="s">
        <v>1161</v>
      </c>
      <c r="D640" s="37" t="s">
        <v>5</v>
      </c>
      <c r="E640" s="13" t="s">
        <v>1162</v>
      </c>
      <c r="F640" s="38" t="s">
        <v>52</v>
      </c>
      <c r="G640" s="39">
        <v>1</v>
      </c>
      <c r="H640" s="38">
        <v>0</v>
      </c>
      <c r="I640" s="38">
        <f>ROUND(G640*H640,6)</f>
        <v>0</v>
      </c>
      <c r="L640" s="40">
        <v>0</v>
      </c>
      <c r="M640" s="34">
        <f>ROUND(ROUND(L640,2)*ROUND(G640,3),2)</f>
        <v>0</v>
      </c>
      <c r="N640" s="38" t="s">
        <v>488</v>
      </c>
      <c r="O640">
        <f>(M640*21)/100</f>
        <v>0</v>
      </c>
      <c r="P640" t="s">
        <v>27</v>
      </c>
    </row>
    <row r="641" spans="1:16" x14ac:dyDescent="0.2">
      <c r="A641" s="37" t="s">
        <v>54</v>
      </c>
      <c r="E641" s="41" t="s">
        <v>5</v>
      </c>
    </row>
    <row r="642" spans="1:16" x14ac:dyDescent="0.2">
      <c r="A642" s="37" t="s">
        <v>55</v>
      </c>
      <c r="E642" s="42" t="s">
        <v>1102</v>
      </c>
    </row>
    <row r="643" spans="1:16" x14ac:dyDescent="0.2">
      <c r="A643" t="s">
        <v>57</v>
      </c>
      <c r="E643" s="41" t="s">
        <v>58</v>
      </c>
    </row>
    <row r="644" spans="1:16" ht="25.5" x14ac:dyDescent="0.2">
      <c r="A644" t="s">
        <v>49</v>
      </c>
      <c r="B644" s="36" t="s">
        <v>1262</v>
      </c>
      <c r="C644" s="36" t="s">
        <v>1169</v>
      </c>
      <c r="D644" s="37" t="s">
        <v>5</v>
      </c>
      <c r="E644" s="13" t="s">
        <v>1170</v>
      </c>
      <c r="F644" s="38" t="s">
        <v>52</v>
      </c>
      <c r="G644" s="39">
        <v>1</v>
      </c>
      <c r="H644" s="38">
        <v>0</v>
      </c>
      <c r="I644" s="38">
        <f>ROUND(G644*H644,6)</f>
        <v>0</v>
      </c>
      <c r="L644" s="40">
        <v>0</v>
      </c>
      <c r="M644" s="34">
        <f>ROUND(ROUND(L644,2)*ROUND(G644,3),2)</f>
        <v>0</v>
      </c>
      <c r="N644" s="38" t="s">
        <v>488</v>
      </c>
      <c r="O644">
        <f>(M644*21)/100</f>
        <v>0</v>
      </c>
      <c r="P644" t="s">
        <v>27</v>
      </c>
    </row>
    <row r="645" spans="1:16" x14ac:dyDescent="0.2">
      <c r="A645" s="37" t="s">
        <v>54</v>
      </c>
      <c r="E645" s="41" t="s">
        <v>5</v>
      </c>
    </row>
    <row r="646" spans="1:16" x14ac:dyDescent="0.2">
      <c r="A646" s="37" t="s">
        <v>55</v>
      </c>
      <c r="E646" s="42" t="s">
        <v>1102</v>
      </c>
    </row>
    <row r="647" spans="1:16" x14ac:dyDescent="0.2">
      <c r="A647" t="s">
        <v>57</v>
      </c>
      <c r="E647" s="41" t="s">
        <v>58</v>
      </c>
    </row>
    <row r="648" spans="1:16" ht="25.5" x14ac:dyDescent="0.2">
      <c r="A648" t="s">
        <v>49</v>
      </c>
      <c r="B648" s="36" t="s">
        <v>1263</v>
      </c>
      <c r="C648" s="36" t="s">
        <v>927</v>
      </c>
      <c r="D648" s="37" t="s">
        <v>5</v>
      </c>
      <c r="E648" s="13" t="s">
        <v>928</v>
      </c>
      <c r="F648" s="38" t="s">
        <v>52</v>
      </c>
      <c r="G648" s="39">
        <v>1</v>
      </c>
      <c r="H648" s="38">
        <v>0</v>
      </c>
      <c r="I648" s="38">
        <f>ROUND(G648*H648,6)</f>
        <v>0</v>
      </c>
      <c r="L648" s="40">
        <v>0</v>
      </c>
      <c r="M648" s="34">
        <f>ROUND(ROUND(L648,2)*ROUND(G648,3),2)</f>
        <v>0</v>
      </c>
      <c r="N648" s="38" t="s">
        <v>488</v>
      </c>
      <c r="O648">
        <f>(M648*21)/100</f>
        <v>0</v>
      </c>
      <c r="P648" t="s">
        <v>27</v>
      </c>
    </row>
    <row r="649" spans="1:16" x14ac:dyDescent="0.2">
      <c r="A649" s="37" t="s">
        <v>54</v>
      </c>
      <c r="E649" s="41" t="s">
        <v>5</v>
      </c>
    </row>
    <row r="650" spans="1:16" x14ac:dyDescent="0.2">
      <c r="A650" s="37" t="s">
        <v>55</v>
      </c>
      <c r="E650" s="42" t="s">
        <v>1102</v>
      </c>
    </row>
    <row r="651" spans="1:16" x14ac:dyDescent="0.2">
      <c r="A651" t="s">
        <v>57</v>
      </c>
      <c r="E651" s="41" t="s">
        <v>58</v>
      </c>
    </row>
    <row r="652" spans="1:16" ht="25.5" x14ac:dyDescent="0.2">
      <c r="A652" t="s">
        <v>49</v>
      </c>
      <c r="B652" s="36" t="s">
        <v>1264</v>
      </c>
      <c r="C652" s="36" t="s">
        <v>776</v>
      </c>
      <c r="D652" s="37" t="s">
        <v>5</v>
      </c>
      <c r="E652" s="13" t="s">
        <v>777</v>
      </c>
      <c r="F652" s="38" t="s">
        <v>52</v>
      </c>
      <c r="G652" s="39">
        <v>1</v>
      </c>
      <c r="H652" s="38">
        <v>0</v>
      </c>
      <c r="I652" s="38">
        <f>ROUND(G652*H652,6)</f>
        <v>0</v>
      </c>
      <c r="L652" s="40">
        <v>0</v>
      </c>
      <c r="M652" s="34">
        <f>ROUND(ROUND(L652,2)*ROUND(G652,3),2)</f>
        <v>0</v>
      </c>
      <c r="N652" s="38" t="s">
        <v>488</v>
      </c>
      <c r="O652">
        <f>(M652*21)/100</f>
        <v>0</v>
      </c>
      <c r="P652" t="s">
        <v>27</v>
      </c>
    </row>
    <row r="653" spans="1:16" x14ac:dyDescent="0.2">
      <c r="A653" s="37" t="s">
        <v>54</v>
      </c>
      <c r="E653" s="41" t="s">
        <v>5</v>
      </c>
    </row>
    <row r="654" spans="1:16" x14ac:dyDescent="0.2">
      <c r="A654" s="37" t="s">
        <v>55</v>
      </c>
      <c r="E654" s="42" t="s">
        <v>1102</v>
      </c>
    </row>
    <row r="655" spans="1:16" x14ac:dyDescent="0.2">
      <c r="A655" t="s">
        <v>57</v>
      </c>
      <c r="E655" s="41" t="s">
        <v>58</v>
      </c>
    </row>
    <row r="656" spans="1:16" ht="38.25" x14ac:dyDescent="0.2">
      <c r="A656" t="s">
        <v>49</v>
      </c>
      <c r="B656" s="36" t="s">
        <v>1265</v>
      </c>
      <c r="C656" s="36" t="s">
        <v>779</v>
      </c>
      <c r="D656" s="37" t="s">
        <v>5</v>
      </c>
      <c r="E656" s="13" t="s">
        <v>780</v>
      </c>
      <c r="F656" s="38" t="s">
        <v>52</v>
      </c>
      <c r="G656" s="39">
        <v>1</v>
      </c>
      <c r="H656" s="38">
        <v>0</v>
      </c>
      <c r="I656" s="38">
        <f>ROUND(G656*H656,6)</f>
        <v>0</v>
      </c>
      <c r="L656" s="40">
        <v>0</v>
      </c>
      <c r="M656" s="34">
        <f>ROUND(ROUND(L656,2)*ROUND(G656,3),2)</f>
        <v>0</v>
      </c>
      <c r="N656" s="38" t="s">
        <v>488</v>
      </c>
      <c r="O656">
        <f>(M656*21)/100</f>
        <v>0</v>
      </c>
      <c r="P656" t="s">
        <v>27</v>
      </c>
    </row>
    <row r="657" spans="1:16" x14ac:dyDescent="0.2">
      <c r="A657" s="37" t="s">
        <v>54</v>
      </c>
      <c r="E657" s="41" t="s">
        <v>5</v>
      </c>
    </row>
    <row r="658" spans="1:16" x14ac:dyDescent="0.2">
      <c r="A658" s="37" t="s">
        <v>55</v>
      </c>
      <c r="E658" s="42" t="s">
        <v>1102</v>
      </c>
    </row>
    <row r="659" spans="1:16" x14ac:dyDescent="0.2">
      <c r="A659" t="s">
        <v>57</v>
      </c>
      <c r="E659" s="41" t="s">
        <v>58</v>
      </c>
    </row>
    <row r="660" spans="1:16" ht="25.5" x14ac:dyDescent="0.2">
      <c r="A660" t="s">
        <v>49</v>
      </c>
      <c r="B660" s="36" t="s">
        <v>1266</v>
      </c>
      <c r="C660" s="36" t="s">
        <v>781</v>
      </c>
      <c r="D660" s="37" t="s">
        <v>5</v>
      </c>
      <c r="E660" s="13" t="s">
        <v>782</v>
      </c>
      <c r="F660" s="38" t="s">
        <v>52</v>
      </c>
      <c r="G660" s="39">
        <v>1</v>
      </c>
      <c r="H660" s="38">
        <v>0</v>
      </c>
      <c r="I660" s="38">
        <f>ROUND(G660*H660,6)</f>
        <v>0</v>
      </c>
      <c r="L660" s="40">
        <v>0</v>
      </c>
      <c r="M660" s="34">
        <f>ROUND(ROUND(L660,2)*ROUND(G660,3),2)</f>
        <v>0</v>
      </c>
      <c r="N660" s="38" t="s">
        <v>488</v>
      </c>
      <c r="O660">
        <f>(M660*21)/100</f>
        <v>0</v>
      </c>
      <c r="P660" t="s">
        <v>27</v>
      </c>
    </row>
    <row r="661" spans="1:16" x14ac:dyDescent="0.2">
      <c r="A661" s="37" t="s">
        <v>54</v>
      </c>
      <c r="E661" s="41" t="s">
        <v>5</v>
      </c>
    </row>
    <row r="662" spans="1:16" x14ac:dyDescent="0.2">
      <c r="A662" s="37" t="s">
        <v>55</v>
      </c>
      <c r="E662" s="42" t="s">
        <v>1102</v>
      </c>
    </row>
    <row r="663" spans="1:16" x14ac:dyDescent="0.2">
      <c r="A663" t="s">
        <v>57</v>
      </c>
      <c r="E663" s="41" t="s">
        <v>58</v>
      </c>
    </row>
    <row r="664" spans="1:16" x14ac:dyDescent="0.2">
      <c r="A664" t="s">
        <v>49</v>
      </c>
      <c r="B664" s="36" t="s">
        <v>1267</v>
      </c>
      <c r="C664" s="36" t="s">
        <v>942</v>
      </c>
      <c r="D664" s="37" t="s">
        <v>5</v>
      </c>
      <c r="E664" s="13" t="s">
        <v>943</v>
      </c>
      <c r="F664" s="38" t="s">
        <v>177</v>
      </c>
      <c r="G664" s="39">
        <v>8</v>
      </c>
      <c r="H664" s="38">
        <v>0</v>
      </c>
      <c r="I664" s="38">
        <f>ROUND(G664*H664,6)</f>
        <v>0</v>
      </c>
      <c r="L664" s="40">
        <v>0</v>
      </c>
      <c r="M664" s="34">
        <f>ROUND(ROUND(L664,2)*ROUND(G664,3),2)</f>
        <v>0</v>
      </c>
      <c r="N664" s="38" t="s">
        <v>488</v>
      </c>
      <c r="O664">
        <f>(M664*21)/100</f>
        <v>0</v>
      </c>
      <c r="P664" t="s">
        <v>27</v>
      </c>
    </row>
    <row r="665" spans="1:16" x14ac:dyDescent="0.2">
      <c r="A665" s="37" t="s">
        <v>54</v>
      </c>
      <c r="E665" s="41" t="s">
        <v>5</v>
      </c>
    </row>
    <row r="666" spans="1:16" x14ac:dyDescent="0.2">
      <c r="A666" s="37" t="s">
        <v>55</v>
      </c>
      <c r="E666" s="42" t="s">
        <v>1102</v>
      </c>
    </row>
    <row r="667" spans="1:16" x14ac:dyDescent="0.2">
      <c r="A667" t="s">
        <v>57</v>
      </c>
      <c r="E667" s="41" t="s">
        <v>58</v>
      </c>
    </row>
    <row r="668" spans="1:16" x14ac:dyDescent="0.2">
      <c r="A668" t="s">
        <v>49</v>
      </c>
      <c r="B668" s="36" t="s">
        <v>1268</v>
      </c>
      <c r="C668" s="36" t="s">
        <v>945</v>
      </c>
      <c r="D668" s="37" t="s">
        <v>5</v>
      </c>
      <c r="E668" s="13" t="s">
        <v>946</v>
      </c>
      <c r="F668" s="38" t="s">
        <v>177</v>
      </c>
      <c r="G668" s="39">
        <v>12</v>
      </c>
      <c r="H668" s="38">
        <v>0</v>
      </c>
      <c r="I668" s="38">
        <f>ROUND(G668*H668,6)</f>
        <v>0</v>
      </c>
      <c r="L668" s="40">
        <v>0</v>
      </c>
      <c r="M668" s="34">
        <f>ROUND(ROUND(L668,2)*ROUND(G668,3),2)</f>
        <v>0</v>
      </c>
      <c r="N668" s="38" t="s">
        <v>488</v>
      </c>
      <c r="O668">
        <f>(M668*21)/100</f>
        <v>0</v>
      </c>
      <c r="P668" t="s">
        <v>27</v>
      </c>
    </row>
    <row r="669" spans="1:16" x14ac:dyDescent="0.2">
      <c r="A669" s="37" t="s">
        <v>54</v>
      </c>
      <c r="E669" s="41" t="s">
        <v>5</v>
      </c>
    </row>
    <row r="670" spans="1:16" x14ac:dyDescent="0.2">
      <c r="A670" s="37" t="s">
        <v>55</v>
      </c>
      <c r="E670" s="42" t="s">
        <v>1102</v>
      </c>
    </row>
    <row r="671" spans="1:16" x14ac:dyDescent="0.2">
      <c r="A671" t="s">
        <v>57</v>
      </c>
      <c r="E671" s="41" t="s">
        <v>58</v>
      </c>
    </row>
    <row r="672" spans="1:16" x14ac:dyDescent="0.2">
      <c r="A672" t="s">
        <v>49</v>
      </c>
      <c r="B672" s="36" t="s">
        <v>1269</v>
      </c>
      <c r="C672" s="36" t="s">
        <v>947</v>
      </c>
      <c r="D672" s="37" t="s">
        <v>5</v>
      </c>
      <c r="E672" s="13" t="s">
        <v>948</v>
      </c>
      <c r="F672" s="38" t="s">
        <v>177</v>
      </c>
      <c r="G672" s="39">
        <v>12</v>
      </c>
      <c r="H672" s="38">
        <v>0</v>
      </c>
      <c r="I672" s="38">
        <f>ROUND(G672*H672,6)</f>
        <v>0</v>
      </c>
      <c r="L672" s="40">
        <v>0</v>
      </c>
      <c r="M672" s="34">
        <f>ROUND(ROUND(L672,2)*ROUND(G672,3),2)</f>
        <v>0</v>
      </c>
      <c r="N672" s="38" t="s">
        <v>488</v>
      </c>
      <c r="O672">
        <f>(M672*21)/100</f>
        <v>0</v>
      </c>
      <c r="P672" t="s">
        <v>27</v>
      </c>
    </row>
    <row r="673" spans="1:16" x14ac:dyDescent="0.2">
      <c r="A673" s="37" t="s">
        <v>54</v>
      </c>
      <c r="E673" s="41" t="s">
        <v>5</v>
      </c>
    </row>
    <row r="674" spans="1:16" x14ac:dyDescent="0.2">
      <c r="A674" s="37" t="s">
        <v>55</v>
      </c>
      <c r="E674" s="42" t="s">
        <v>1102</v>
      </c>
    </row>
    <row r="675" spans="1:16" x14ac:dyDescent="0.2">
      <c r="A675" t="s">
        <v>57</v>
      </c>
      <c r="E675" s="41" t="s">
        <v>58</v>
      </c>
    </row>
    <row r="676" spans="1:16" x14ac:dyDescent="0.2">
      <c r="A676" t="s">
        <v>49</v>
      </c>
      <c r="B676" s="36" t="s">
        <v>1270</v>
      </c>
      <c r="C676" s="36" t="s">
        <v>950</v>
      </c>
      <c r="D676" s="37" t="s">
        <v>5</v>
      </c>
      <c r="E676" s="13" t="s">
        <v>951</v>
      </c>
      <c r="F676" s="38" t="s">
        <v>177</v>
      </c>
      <c r="G676" s="39">
        <v>8</v>
      </c>
      <c r="H676" s="38">
        <v>0</v>
      </c>
      <c r="I676" s="38">
        <f>ROUND(G676*H676,6)</f>
        <v>0</v>
      </c>
      <c r="L676" s="40">
        <v>0</v>
      </c>
      <c r="M676" s="34">
        <f>ROUND(ROUND(L676,2)*ROUND(G676,3),2)</f>
        <v>0</v>
      </c>
      <c r="N676" s="38" t="s">
        <v>488</v>
      </c>
      <c r="O676">
        <f>(M676*21)/100</f>
        <v>0</v>
      </c>
      <c r="P676" t="s">
        <v>27</v>
      </c>
    </row>
    <row r="677" spans="1:16" x14ac:dyDescent="0.2">
      <c r="A677" s="37" t="s">
        <v>54</v>
      </c>
      <c r="E677" s="41" t="s">
        <v>5</v>
      </c>
    </row>
    <row r="678" spans="1:16" x14ac:dyDescent="0.2">
      <c r="A678" s="37" t="s">
        <v>55</v>
      </c>
      <c r="E678" s="42" t="s">
        <v>1102</v>
      </c>
    </row>
    <row r="679" spans="1:16" x14ac:dyDescent="0.2">
      <c r="A679" t="s">
        <v>57</v>
      </c>
      <c r="E679" s="41" t="s">
        <v>58</v>
      </c>
    </row>
    <row r="680" spans="1:16" x14ac:dyDescent="0.2">
      <c r="A680" t="s">
        <v>49</v>
      </c>
      <c r="B680" s="36" t="s">
        <v>1271</v>
      </c>
      <c r="C680" s="36" t="s">
        <v>960</v>
      </c>
      <c r="D680" s="37" t="s">
        <v>5</v>
      </c>
      <c r="E680" s="13" t="s">
        <v>961</v>
      </c>
      <c r="F680" s="38" t="s">
        <v>52</v>
      </c>
      <c r="G680" s="39">
        <v>1</v>
      </c>
      <c r="H680" s="38">
        <v>0</v>
      </c>
      <c r="I680" s="38">
        <f>ROUND(G680*H680,6)</f>
        <v>0</v>
      </c>
      <c r="L680" s="40">
        <v>0</v>
      </c>
      <c r="M680" s="34">
        <f>ROUND(ROUND(L680,2)*ROUND(G680,3),2)</f>
        <v>0</v>
      </c>
      <c r="N680" s="38" t="s">
        <v>488</v>
      </c>
      <c r="O680">
        <f>(M680*21)/100</f>
        <v>0</v>
      </c>
      <c r="P680" t="s">
        <v>27</v>
      </c>
    </row>
    <row r="681" spans="1:16" x14ac:dyDescent="0.2">
      <c r="A681" s="37" t="s">
        <v>54</v>
      </c>
      <c r="E681" s="41" t="s">
        <v>5</v>
      </c>
    </row>
    <row r="682" spans="1:16" x14ac:dyDescent="0.2">
      <c r="A682" s="37" t="s">
        <v>55</v>
      </c>
      <c r="E682" s="42" t="s">
        <v>1102</v>
      </c>
    </row>
    <row r="683" spans="1:16" x14ac:dyDescent="0.2">
      <c r="A683" t="s">
        <v>57</v>
      </c>
      <c r="E683" s="41" t="s">
        <v>58</v>
      </c>
    </row>
    <row r="684" spans="1:16" x14ac:dyDescent="0.2">
      <c r="A684" t="s">
        <v>49</v>
      </c>
      <c r="B684" s="36" t="s">
        <v>1272</v>
      </c>
      <c r="C684" s="36" t="s">
        <v>969</v>
      </c>
      <c r="D684" s="37" t="s">
        <v>5</v>
      </c>
      <c r="E684" s="13" t="s">
        <v>970</v>
      </c>
      <c r="F684" s="38" t="s">
        <v>52</v>
      </c>
      <c r="G684" s="39">
        <v>5</v>
      </c>
      <c r="H684" s="38">
        <v>0</v>
      </c>
      <c r="I684" s="38">
        <f>ROUND(G684*H684,6)</f>
        <v>0</v>
      </c>
      <c r="L684" s="40">
        <v>0</v>
      </c>
      <c r="M684" s="34">
        <f>ROUND(ROUND(L684,2)*ROUND(G684,3),2)</f>
        <v>0</v>
      </c>
      <c r="N684" s="38" t="s">
        <v>488</v>
      </c>
      <c r="O684">
        <f>(M684*21)/100</f>
        <v>0</v>
      </c>
      <c r="P684" t="s">
        <v>27</v>
      </c>
    </row>
    <row r="685" spans="1:16" x14ac:dyDescent="0.2">
      <c r="A685" s="37" t="s">
        <v>54</v>
      </c>
      <c r="E685" s="41" t="s">
        <v>5</v>
      </c>
    </row>
    <row r="686" spans="1:16" x14ac:dyDescent="0.2">
      <c r="A686" s="37" t="s">
        <v>55</v>
      </c>
      <c r="E686" s="42" t="s">
        <v>1102</v>
      </c>
    </row>
    <row r="687" spans="1:16" x14ac:dyDescent="0.2">
      <c r="A687" t="s">
        <v>57</v>
      </c>
      <c r="E687" s="41" t="s">
        <v>58</v>
      </c>
    </row>
    <row r="688" spans="1:16" x14ac:dyDescent="0.2">
      <c r="A688" t="s">
        <v>49</v>
      </c>
      <c r="B688" s="36" t="s">
        <v>1273</v>
      </c>
      <c r="C688" s="36" t="s">
        <v>1171</v>
      </c>
      <c r="D688" s="37" t="s">
        <v>5</v>
      </c>
      <c r="E688" s="13" t="s">
        <v>1172</v>
      </c>
      <c r="F688" s="38" t="s">
        <v>52</v>
      </c>
      <c r="G688" s="39">
        <v>5</v>
      </c>
      <c r="H688" s="38">
        <v>0</v>
      </c>
      <c r="I688" s="38">
        <f>ROUND(G688*H688,6)</f>
        <v>0</v>
      </c>
      <c r="L688" s="40">
        <v>0</v>
      </c>
      <c r="M688" s="34">
        <f>ROUND(ROUND(L688,2)*ROUND(G688,3),2)</f>
        <v>0</v>
      </c>
      <c r="N688" s="38" t="s">
        <v>269</v>
      </c>
      <c r="O688">
        <f>(M688*21)/100</f>
        <v>0</v>
      </c>
      <c r="P688" t="s">
        <v>27</v>
      </c>
    </row>
    <row r="689" spans="1:16" x14ac:dyDescent="0.2">
      <c r="A689" s="37" t="s">
        <v>54</v>
      </c>
      <c r="E689" s="41" t="s">
        <v>5</v>
      </c>
    </row>
    <row r="690" spans="1:16" x14ac:dyDescent="0.2">
      <c r="A690" s="37" t="s">
        <v>55</v>
      </c>
      <c r="E690" s="42" t="s">
        <v>1102</v>
      </c>
    </row>
    <row r="691" spans="1:16" ht="89.25" x14ac:dyDescent="0.2">
      <c r="A691" t="s">
        <v>57</v>
      </c>
      <c r="E691" s="41" t="s">
        <v>1173</v>
      </c>
    </row>
    <row r="692" spans="1:16" x14ac:dyDescent="0.2">
      <c r="A692" t="s">
        <v>49</v>
      </c>
      <c r="B692" s="36" t="s">
        <v>1274</v>
      </c>
      <c r="C692" s="36" t="s">
        <v>1178</v>
      </c>
      <c r="D692" s="37" t="s">
        <v>5</v>
      </c>
      <c r="E692" s="13" t="s">
        <v>1179</v>
      </c>
      <c r="F692" s="38" t="s">
        <v>340</v>
      </c>
      <c r="G692" s="39">
        <v>0.17199999999999999</v>
      </c>
      <c r="H692" s="38">
        <v>0</v>
      </c>
      <c r="I692" s="38">
        <f>ROUND(G692*H692,6)</f>
        <v>0</v>
      </c>
      <c r="L692" s="40">
        <v>0</v>
      </c>
      <c r="M692" s="34">
        <f>ROUND(ROUND(L692,2)*ROUND(G692,3),2)</f>
        <v>0</v>
      </c>
      <c r="N692" s="38" t="s">
        <v>488</v>
      </c>
      <c r="O692">
        <f>(M692*21)/100</f>
        <v>0</v>
      </c>
      <c r="P692" t="s">
        <v>27</v>
      </c>
    </row>
    <row r="693" spans="1:16" x14ac:dyDescent="0.2">
      <c r="A693" s="37" t="s">
        <v>54</v>
      </c>
      <c r="E693" s="41" t="s">
        <v>5</v>
      </c>
    </row>
    <row r="694" spans="1:16" x14ac:dyDescent="0.2">
      <c r="A694" s="37" t="s">
        <v>55</v>
      </c>
      <c r="E694" s="42" t="s">
        <v>1102</v>
      </c>
    </row>
    <row r="695" spans="1:16" x14ac:dyDescent="0.2">
      <c r="A695" t="s">
        <v>57</v>
      </c>
      <c r="E695" s="41" t="s">
        <v>58</v>
      </c>
    </row>
    <row r="696" spans="1:16" x14ac:dyDescent="0.2">
      <c r="A696" t="s">
        <v>49</v>
      </c>
      <c r="B696" s="36" t="s">
        <v>1275</v>
      </c>
      <c r="C696" s="36" t="s">
        <v>1180</v>
      </c>
      <c r="D696" s="37" t="s">
        <v>5</v>
      </c>
      <c r="E696" s="13" t="s">
        <v>1181</v>
      </c>
      <c r="F696" s="38" t="s">
        <v>340</v>
      </c>
      <c r="G696" s="39">
        <v>0.17199999999999999</v>
      </c>
      <c r="H696" s="38">
        <v>0</v>
      </c>
      <c r="I696" s="38">
        <f>ROUND(G696*H696,6)</f>
        <v>0</v>
      </c>
      <c r="L696" s="40">
        <v>0</v>
      </c>
      <c r="M696" s="34">
        <f>ROUND(ROUND(L696,2)*ROUND(G696,3),2)</f>
        <v>0</v>
      </c>
      <c r="N696" s="38" t="s">
        <v>488</v>
      </c>
      <c r="O696">
        <f>(M696*21)/100</f>
        <v>0</v>
      </c>
      <c r="P696" t="s">
        <v>27</v>
      </c>
    </row>
    <row r="697" spans="1:16" x14ac:dyDescent="0.2">
      <c r="A697" s="37" t="s">
        <v>54</v>
      </c>
      <c r="E697" s="41" t="s">
        <v>5</v>
      </c>
    </row>
    <row r="698" spans="1:16" x14ac:dyDescent="0.2">
      <c r="A698" s="37" t="s">
        <v>55</v>
      </c>
      <c r="E698" s="42" t="s">
        <v>1102</v>
      </c>
    </row>
    <row r="699" spans="1:16" x14ac:dyDescent="0.2">
      <c r="A699" t="s">
        <v>57</v>
      </c>
      <c r="E699" s="41" t="s">
        <v>58</v>
      </c>
    </row>
    <row r="700" spans="1:16" x14ac:dyDescent="0.2">
      <c r="A700" t="s">
        <v>49</v>
      </c>
      <c r="B700" s="36" t="s">
        <v>1276</v>
      </c>
      <c r="C700" s="36" t="s">
        <v>1182</v>
      </c>
      <c r="D700" s="37" t="s">
        <v>5</v>
      </c>
      <c r="E700" s="13" t="s">
        <v>1183</v>
      </c>
      <c r="F700" s="38" t="s">
        <v>52</v>
      </c>
      <c r="G700" s="39">
        <v>2</v>
      </c>
      <c r="H700" s="38">
        <v>0</v>
      </c>
      <c r="I700" s="38">
        <f>ROUND(G700*H700,6)</f>
        <v>0</v>
      </c>
      <c r="L700" s="40">
        <v>0</v>
      </c>
      <c r="M700" s="34">
        <f>ROUND(ROUND(L700,2)*ROUND(G700,3),2)</f>
        <v>0</v>
      </c>
      <c r="N700" s="38" t="s">
        <v>488</v>
      </c>
      <c r="O700">
        <f>(M700*21)/100</f>
        <v>0</v>
      </c>
      <c r="P700" t="s">
        <v>27</v>
      </c>
    </row>
    <row r="701" spans="1:16" x14ac:dyDescent="0.2">
      <c r="A701" s="37" t="s">
        <v>54</v>
      </c>
      <c r="E701" s="41" t="s">
        <v>5</v>
      </c>
    </row>
    <row r="702" spans="1:16" x14ac:dyDescent="0.2">
      <c r="A702" s="37" t="s">
        <v>55</v>
      </c>
      <c r="E702" s="42" t="s">
        <v>1102</v>
      </c>
    </row>
    <row r="703" spans="1:16" x14ac:dyDescent="0.2">
      <c r="A703" t="s">
        <v>57</v>
      </c>
      <c r="E703" s="41" t="s">
        <v>58</v>
      </c>
    </row>
    <row r="704" spans="1:16" x14ac:dyDescent="0.2">
      <c r="A704" t="s">
        <v>49</v>
      </c>
      <c r="B704" s="36" t="s">
        <v>1277</v>
      </c>
      <c r="C704" s="36" t="s">
        <v>1184</v>
      </c>
      <c r="D704" s="37" t="s">
        <v>5</v>
      </c>
      <c r="E704" s="13" t="s">
        <v>1185</v>
      </c>
      <c r="F704" s="38" t="s">
        <v>52</v>
      </c>
      <c r="G704" s="39">
        <v>2</v>
      </c>
      <c r="H704" s="38">
        <v>0</v>
      </c>
      <c r="I704" s="38">
        <f>ROUND(G704*H704,6)</f>
        <v>0</v>
      </c>
      <c r="L704" s="40">
        <v>0</v>
      </c>
      <c r="M704" s="34">
        <f>ROUND(ROUND(L704,2)*ROUND(G704,3),2)</f>
        <v>0</v>
      </c>
      <c r="N704" s="38" t="s">
        <v>488</v>
      </c>
      <c r="O704">
        <f>(M704*21)/100</f>
        <v>0</v>
      </c>
      <c r="P704" t="s">
        <v>27</v>
      </c>
    </row>
    <row r="705" spans="1:16" x14ac:dyDescent="0.2">
      <c r="A705" s="37" t="s">
        <v>54</v>
      </c>
      <c r="E705" s="41" t="s">
        <v>5</v>
      </c>
    </row>
    <row r="706" spans="1:16" x14ac:dyDescent="0.2">
      <c r="A706" s="37" t="s">
        <v>55</v>
      </c>
      <c r="E706" s="42" t="s">
        <v>1102</v>
      </c>
    </row>
    <row r="707" spans="1:16" x14ac:dyDescent="0.2">
      <c r="A707" t="s">
        <v>57</v>
      </c>
      <c r="E707" s="41" t="s">
        <v>58</v>
      </c>
    </row>
    <row r="708" spans="1:16" x14ac:dyDescent="0.2">
      <c r="A708" t="s">
        <v>49</v>
      </c>
      <c r="B708" s="36" t="s">
        <v>1278</v>
      </c>
      <c r="C708" s="36" t="s">
        <v>1216</v>
      </c>
      <c r="D708" s="37" t="s">
        <v>5</v>
      </c>
      <c r="E708" s="13" t="s">
        <v>1217</v>
      </c>
      <c r="F708" s="38" t="s">
        <v>52</v>
      </c>
      <c r="G708" s="39">
        <v>4</v>
      </c>
      <c r="H708" s="38">
        <v>0</v>
      </c>
      <c r="I708" s="38">
        <f>ROUND(G708*H708,6)</f>
        <v>0</v>
      </c>
      <c r="L708" s="40">
        <v>0</v>
      </c>
      <c r="M708" s="34">
        <f>ROUND(ROUND(L708,2)*ROUND(G708,3),2)</f>
        <v>0</v>
      </c>
      <c r="N708" s="38" t="s">
        <v>488</v>
      </c>
      <c r="O708">
        <f>(M708*21)/100</f>
        <v>0</v>
      </c>
      <c r="P708" t="s">
        <v>27</v>
      </c>
    </row>
    <row r="709" spans="1:16" x14ac:dyDescent="0.2">
      <c r="A709" s="37" t="s">
        <v>54</v>
      </c>
      <c r="E709" s="41" t="s">
        <v>5</v>
      </c>
    </row>
    <row r="710" spans="1:16" x14ac:dyDescent="0.2">
      <c r="A710" s="37" t="s">
        <v>55</v>
      </c>
      <c r="E710" s="42" t="s">
        <v>1102</v>
      </c>
    </row>
    <row r="711" spans="1:16" x14ac:dyDescent="0.2">
      <c r="A711" t="s">
        <v>57</v>
      </c>
      <c r="E711" s="41" t="s">
        <v>58</v>
      </c>
    </row>
    <row r="712" spans="1:16" x14ac:dyDescent="0.2">
      <c r="A712" t="s">
        <v>49</v>
      </c>
      <c r="B712" s="36" t="s">
        <v>1279</v>
      </c>
      <c r="C712" s="36" t="s">
        <v>1219</v>
      </c>
      <c r="D712" s="37" t="s">
        <v>5</v>
      </c>
      <c r="E712" s="13" t="s">
        <v>1220</v>
      </c>
      <c r="F712" s="38" t="s">
        <v>52</v>
      </c>
      <c r="G712" s="39">
        <v>4</v>
      </c>
      <c r="H712" s="38">
        <v>0</v>
      </c>
      <c r="I712" s="38">
        <f>ROUND(G712*H712,6)</f>
        <v>0</v>
      </c>
      <c r="L712" s="40">
        <v>0</v>
      </c>
      <c r="M712" s="34">
        <f>ROUND(ROUND(L712,2)*ROUND(G712,3),2)</f>
        <v>0</v>
      </c>
      <c r="N712" s="38" t="s">
        <v>488</v>
      </c>
      <c r="O712">
        <f>(M712*21)/100</f>
        <v>0</v>
      </c>
      <c r="P712" t="s">
        <v>27</v>
      </c>
    </row>
    <row r="713" spans="1:16" x14ac:dyDescent="0.2">
      <c r="A713" s="37" t="s">
        <v>54</v>
      </c>
      <c r="E713" s="41" t="s">
        <v>5</v>
      </c>
    </row>
    <row r="714" spans="1:16" x14ac:dyDescent="0.2">
      <c r="A714" s="37" t="s">
        <v>55</v>
      </c>
      <c r="E714" s="42" t="s">
        <v>1102</v>
      </c>
    </row>
    <row r="715" spans="1:16" x14ac:dyDescent="0.2">
      <c r="A715" t="s">
        <v>57</v>
      </c>
      <c r="E715" s="41" t="s">
        <v>58</v>
      </c>
    </row>
    <row r="716" spans="1:16" x14ac:dyDescent="0.2">
      <c r="A716" t="s">
        <v>49</v>
      </c>
      <c r="B716" s="36" t="s">
        <v>1280</v>
      </c>
      <c r="C716" s="36" t="s">
        <v>1186</v>
      </c>
      <c r="D716" s="37" t="s">
        <v>5</v>
      </c>
      <c r="E716" s="13" t="s">
        <v>1187</v>
      </c>
      <c r="F716" s="38" t="s">
        <v>52</v>
      </c>
      <c r="G716" s="39">
        <v>2</v>
      </c>
      <c r="H716" s="38">
        <v>0</v>
      </c>
      <c r="I716" s="38">
        <f>ROUND(G716*H716,6)</f>
        <v>0</v>
      </c>
      <c r="L716" s="40">
        <v>0</v>
      </c>
      <c r="M716" s="34">
        <f>ROUND(ROUND(L716,2)*ROUND(G716,3),2)</f>
        <v>0</v>
      </c>
      <c r="N716" s="38" t="s">
        <v>269</v>
      </c>
      <c r="O716">
        <f>(M716*21)/100</f>
        <v>0</v>
      </c>
      <c r="P716" t="s">
        <v>27</v>
      </c>
    </row>
    <row r="717" spans="1:16" x14ac:dyDescent="0.2">
      <c r="A717" s="37" t="s">
        <v>54</v>
      </c>
      <c r="E717" s="41" t="s">
        <v>5</v>
      </c>
    </row>
    <row r="718" spans="1:16" x14ac:dyDescent="0.2">
      <c r="A718" s="37" t="s">
        <v>55</v>
      </c>
      <c r="E718" s="42" t="s">
        <v>1102</v>
      </c>
    </row>
    <row r="719" spans="1:16" ht="114.75" x14ac:dyDescent="0.2">
      <c r="A719" t="s">
        <v>57</v>
      </c>
      <c r="E719" s="41" t="s">
        <v>1188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795</v>
      </c>
      <c r="M3" s="43">
        <f>Rekapitulace!C19</f>
        <v>0</v>
      </c>
      <c r="N3" s="25" t="s">
        <v>0</v>
      </c>
      <c r="O3" t="s">
        <v>23</v>
      </c>
      <c r="P3" t="s">
        <v>27</v>
      </c>
    </row>
    <row r="4" spans="1:20" ht="32.1" customHeight="1" x14ac:dyDescent="0.2">
      <c r="A4" s="28" t="s">
        <v>20</v>
      </c>
      <c r="B4" s="29" t="s">
        <v>28</v>
      </c>
      <c r="C4" s="2" t="s">
        <v>795</v>
      </c>
      <c r="D4" s="9"/>
      <c r="E4" s="3" t="s">
        <v>796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COUNTIFS(L8:L78,"=0",A8:A78,"P")+COUNTIFS(L8:L78,"",A8:A78,"P")+SUM(Q8:Q78)</f>
        <v>18</v>
      </c>
    </row>
    <row r="8" spans="1:20" x14ac:dyDescent="0.2">
      <c r="A8" t="s">
        <v>44</v>
      </c>
      <c r="C8" s="30" t="s">
        <v>1283</v>
      </c>
      <c r="E8" s="32" t="s">
        <v>1282</v>
      </c>
      <c r="J8" s="31">
        <f>0+J9</f>
        <v>0</v>
      </c>
      <c r="K8" s="31">
        <f>0+K9</f>
        <v>0</v>
      </c>
      <c r="L8" s="31">
        <f>0+L9</f>
        <v>0</v>
      </c>
      <c r="M8" s="31">
        <f>0+M9</f>
        <v>0</v>
      </c>
    </row>
    <row r="9" spans="1:20" x14ac:dyDescent="0.2">
      <c r="A9" t="s">
        <v>46</v>
      </c>
      <c r="C9" s="33" t="s">
        <v>47</v>
      </c>
      <c r="E9" s="35" t="s">
        <v>1284</v>
      </c>
      <c r="J9" s="34">
        <f>0</f>
        <v>0</v>
      </c>
      <c r="K9" s="34">
        <f>0</f>
        <v>0</v>
      </c>
      <c r="L9" s="34">
        <f>0+L10+L14+L18+L22+L26+L30+L34+L38+L42+L46+L50+L54+L58+L62+L66+L70+L74+L78</f>
        <v>0</v>
      </c>
      <c r="M9" s="34">
        <f>0+M10+M14+M18+M22+M26+M30+M34+M38+M42+M46+M50+M54+M58+M62+M66+M70+M74+M78</f>
        <v>0</v>
      </c>
    </row>
    <row r="10" spans="1:20" ht="25.5" x14ac:dyDescent="0.2">
      <c r="A10" t="s">
        <v>49</v>
      </c>
      <c r="B10" s="36" t="s">
        <v>47</v>
      </c>
      <c r="C10" s="36" t="s">
        <v>1285</v>
      </c>
      <c r="D10" s="37" t="s">
        <v>5</v>
      </c>
      <c r="E10" s="13" t="s">
        <v>1286</v>
      </c>
      <c r="F10" s="38" t="s">
        <v>52</v>
      </c>
      <c r="G10" s="39">
        <v>3</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1102</v>
      </c>
    </row>
    <row r="13" spans="1:20" x14ac:dyDescent="0.2">
      <c r="A13" t="s">
        <v>57</v>
      </c>
      <c r="E13" s="41" t="s">
        <v>58</v>
      </c>
    </row>
    <row r="14" spans="1:20" ht="25.5" x14ac:dyDescent="0.2">
      <c r="A14" t="s">
        <v>49</v>
      </c>
      <c r="B14" s="36" t="s">
        <v>27</v>
      </c>
      <c r="C14" s="36" t="s">
        <v>1287</v>
      </c>
      <c r="D14" s="37" t="s">
        <v>5</v>
      </c>
      <c r="E14" s="13" t="s">
        <v>1288</v>
      </c>
      <c r="F14" s="38" t="s">
        <v>52</v>
      </c>
      <c r="G14" s="39">
        <v>3</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1102</v>
      </c>
    </row>
    <row r="17" spans="1:16" x14ac:dyDescent="0.2">
      <c r="A17" t="s">
        <v>57</v>
      </c>
      <c r="E17" s="41" t="s">
        <v>58</v>
      </c>
    </row>
    <row r="18" spans="1:16" x14ac:dyDescent="0.2">
      <c r="A18" t="s">
        <v>49</v>
      </c>
      <c r="B18" s="36" t="s">
        <v>26</v>
      </c>
      <c r="C18" s="36" t="s">
        <v>1289</v>
      </c>
      <c r="D18" s="37" t="s">
        <v>5</v>
      </c>
      <c r="E18" s="13" t="s">
        <v>1290</v>
      </c>
      <c r="F18" s="38" t="s">
        <v>52</v>
      </c>
      <c r="G18" s="39">
        <v>1</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1102</v>
      </c>
    </row>
    <row r="21" spans="1:16" x14ac:dyDescent="0.2">
      <c r="A21" t="s">
        <v>57</v>
      </c>
      <c r="E21" s="41" t="s">
        <v>58</v>
      </c>
    </row>
    <row r="22" spans="1:16" x14ac:dyDescent="0.2">
      <c r="A22" t="s">
        <v>49</v>
      </c>
      <c r="B22" s="36" t="s">
        <v>65</v>
      </c>
      <c r="C22" s="36" t="s">
        <v>1291</v>
      </c>
      <c r="D22" s="37" t="s">
        <v>5</v>
      </c>
      <c r="E22" s="13" t="s">
        <v>1292</v>
      </c>
      <c r="F22" s="38" t="s">
        <v>177</v>
      </c>
      <c r="G22" s="39">
        <v>16</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1102</v>
      </c>
    </row>
    <row r="25" spans="1:16" x14ac:dyDescent="0.2">
      <c r="A25" t="s">
        <v>57</v>
      </c>
      <c r="E25" s="41" t="s">
        <v>58</v>
      </c>
    </row>
    <row r="26" spans="1:16" x14ac:dyDescent="0.2">
      <c r="A26" t="s">
        <v>49</v>
      </c>
      <c r="B26" s="36" t="s">
        <v>69</v>
      </c>
      <c r="C26" s="36" t="s">
        <v>1293</v>
      </c>
      <c r="D26" s="37" t="s">
        <v>5</v>
      </c>
      <c r="E26" s="13" t="s">
        <v>1294</v>
      </c>
      <c r="F26" s="38" t="s">
        <v>52</v>
      </c>
      <c r="G26" s="39">
        <v>1</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1102</v>
      </c>
    </row>
    <row r="29" spans="1:16" x14ac:dyDescent="0.2">
      <c r="A29" t="s">
        <v>57</v>
      </c>
      <c r="E29" s="41" t="s">
        <v>58</v>
      </c>
    </row>
    <row r="30" spans="1:16" x14ac:dyDescent="0.2">
      <c r="A30" t="s">
        <v>49</v>
      </c>
      <c r="B30" s="36" t="s">
        <v>73</v>
      </c>
      <c r="C30" s="36" t="s">
        <v>1295</v>
      </c>
      <c r="D30" s="37" t="s">
        <v>5</v>
      </c>
      <c r="E30" s="13" t="s">
        <v>1296</v>
      </c>
      <c r="F30" s="38" t="s">
        <v>52</v>
      </c>
      <c r="G30" s="39">
        <v>1</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1102</v>
      </c>
    </row>
    <row r="33" spans="1:16" x14ac:dyDescent="0.2">
      <c r="A33" t="s">
        <v>57</v>
      </c>
      <c r="E33" s="41" t="s">
        <v>58</v>
      </c>
    </row>
    <row r="34" spans="1:16" x14ac:dyDescent="0.2">
      <c r="A34" t="s">
        <v>49</v>
      </c>
      <c r="B34" s="36" t="s">
        <v>77</v>
      </c>
      <c r="C34" s="36" t="s">
        <v>1161</v>
      </c>
      <c r="D34" s="37" t="s">
        <v>5</v>
      </c>
      <c r="E34" s="13" t="s">
        <v>1162</v>
      </c>
      <c r="F34" s="38" t="s">
        <v>52</v>
      </c>
      <c r="G34" s="39">
        <v>1</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1102</v>
      </c>
    </row>
    <row r="37" spans="1:16" x14ac:dyDescent="0.2">
      <c r="A37" t="s">
        <v>57</v>
      </c>
      <c r="E37" s="41" t="s">
        <v>58</v>
      </c>
    </row>
    <row r="38" spans="1:16" ht="25.5" x14ac:dyDescent="0.2">
      <c r="A38" t="s">
        <v>49</v>
      </c>
      <c r="B38" s="36" t="s">
        <v>81</v>
      </c>
      <c r="C38" s="36" t="s">
        <v>1297</v>
      </c>
      <c r="D38" s="37" t="s">
        <v>5</v>
      </c>
      <c r="E38" s="13" t="s">
        <v>1298</v>
      </c>
      <c r="F38" s="38" t="s">
        <v>52</v>
      </c>
      <c r="G38" s="39">
        <v>1</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1102</v>
      </c>
    </row>
    <row r="41" spans="1:16" x14ac:dyDescent="0.2">
      <c r="A41" t="s">
        <v>57</v>
      </c>
      <c r="E41" s="41" t="s">
        <v>58</v>
      </c>
    </row>
    <row r="42" spans="1:16" ht="25.5" x14ac:dyDescent="0.2">
      <c r="A42" t="s">
        <v>49</v>
      </c>
      <c r="B42" s="36" t="s">
        <v>85</v>
      </c>
      <c r="C42" s="36" t="s">
        <v>1299</v>
      </c>
      <c r="D42" s="37" t="s">
        <v>5</v>
      </c>
      <c r="E42" s="13" t="s">
        <v>1300</v>
      </c>
      <c r="F42" s="38" t="s">
        <v>52</v>
      </c>
      <c r="G42" s="39">
        <v>3</v>
      </c>
      <c r="H42" s="38">
        <v>0</v>
      </c>
      <c r="I42" s="38">
        <f>ROUND(G42*H42,6)</f>
        <v>0</v>
      </c>
      <c r="L42" s="40">
        <v>0</v>
      </c>
      <c r="M42" s="34">
        <f>ROUND(ROUND(L42,2)*ROUND(G42,3),2)</f>
        <v>0</v>
      </c>
      <c r="N42" s="38" t="s">
        <v>488</v>
      </c>
      <c r="O42">
        <f>(M42*21)/100</f>
        <v>0</v>
      </c>
      <c r="P42" t="s">
        <v>27</v>
      </c>
    </row>
    <row r="43" spans="1:16" x14ac:dyDescent="0.2">
      <c r="A43" s="37" t="s">
        <v>54</v>
      </c>
      <c r="E43" s="41" t="s">
        <v>5</v>
      </c>
    </row>
    <row r="44" spans="1:16" x14ac:dyDescent="0.2">
      <c r="A44" s="37" t="s">
        <v>55</v>
      </c>
      <c r="E44" s="42" t="s">
        <v>1102</v>
      </c>
    </row>
    <row r="45" spans="1:16" x14ac:dyDescent="0.2">
      <c r="A45" t="s">
        <v>57</v>
      </c>
      <c r="E45" s="41" t="s">
        <v>58</v>
      </c>
    </row>
    <row r="46" spans="1:16" x14ac:dyDescent="0.2">
      <c r="A46" t="s">
        <v>49</v>
      </c>
      <c r="B46" s="36" t="s">
        <v>88</v>
      </c>
      <c r="C46" s="36" t="s">
        <v>1301</v>
      </c>
      <c r="D46" s="37" t="s">
        <v>5</v>
      </c>
      <c r="E46" s="13" t="s">
        <v>1302</v>
      </c>
      <c r="F46" s="38" t="s">
        <v>52</v>
      </c>
      <c r="G46" s="39">
        <v>3</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1102</v>
      </c>
    </row>
    <row r="49" spans="1:16" x14ac:dyDescent="0.2">
      <c r="A49" t="s">
        <v>57</v>
      </c>
      <c r="E49" s="41" t="s">
        <v>58</v>
      </c>
    </row>
    <row r="50" spans="1:16" x14ac:dyDescent="0.2">
      <c r="A50" t="s">
        <v>49</v>
      </c>
      <c r="B50" s="36" t="s">
        <v>91</v>
      </c>
      <c r="C50" s="36" t="s">
        <v>1303</v>
      </c>
      <c r="D50" s="37" t="s">
        <v>5</v>
      </c>
      <c r="E50" s="13" t="s">
        <v>1304</v>
      </c>
      <c r="F50" s="38" t="s">
        <v>52</v>
      </c>
      <c r="G50" s="39">
        <v>3</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1102</v>
      </c>
    </row>
    <row r="53" spans="1:16" x14ac:dyDescent="0.2">
      <c r="A53" t="s">
        <v>57</v>
      </c>
      <c r="E53" s="41" t="s">
        <v>58</v>
      </c>
    </row>
    <row r="54" spans="1:16" x14ac:dyDescent="0.2">
      <c r="A54" t="s">
        <v>49</v>
      </c>
      <c r="B54" s="36" t="s">
        <v>95</v>
      </c>
      <c r="C54" s="36" t="s">
        <v>1305</v>
      </c>
      <c r="D54" s="37" t="s">
        <v>5</v>
      </c>
      <c r="E54" s="13" t="s">
        <v>1306</v>
      </c>
      <c r="F54" s="38" t="s">
        <v>52</v>
      </c>
      <c r="G54" s="39">
        <v>1</v>
      </c>
      <c r="H54" s="38">
        <v>0</v>
      </c>
      <c r="I54" s="38">
        <f>ROUND(G54*H54,6)</f>
        <v>0</v>
      </c>
      <c r="L54" s="40">
        <v>0</v>
      </c>
      <c r="M54" s="34">
        <f>ROUND(ROUND(L54,2)*ROUND(G54,3),2)</f>
        <v>0</v>
      </c>
      <c r="N54" s="38" t="s">
        <v>488</v>
      </c>
      <c r="O54">
        <f>(M54*21)/100</f>
        <v>0</v>
      </c>
      <c r="P54" t="s">
        <v>27</v>
      </c>
    </row>
    <row r="55" spans="1:16" x14ac:dyDescent="0.2">
      <c r="A55" s="37" t="s">
        <v>54</v>
      </c>
      <c r="E55" s="41" t="s">
        <v>5</v>
      </c>
    </row>
    <row r="56" spans="1:16" x14ac:dyDescent="0.2">
      <c r="A56" s="37" t="s">
        <v>55</v>
      </c>
      <c r="E56" s="42" t="s">
        <v>1102</v>
      </c>
    </row>
    <row r="57" spans="1:16" x14ac:dyDescent="0.2">
      <c r="A57" t="s">
        <v>57</v>
      </c>
      <c r="E57" s="41" t="s">
        <v>58</v>
      </c>
    </row>
    <row r="58" spans="1:16" x14ac:dyDescent="0.2">
      <c r="A58" t="s">
        <v>49</v>
      </c>
      <c r="B58" s="36" t="s">
        <v>98</v>
      </c>
      <c r="C58" s="36" t="s">
        <v>1307</v>
      </c>
      <c r="D58" s="37" t="s">
        <v>5</v>
      </c>
      <c r="E58" s="13" t="s">
        <v>1308</v>
      </c>
      <c r="F58" s="38" t="s">
        <v>52</v>
      </c>
      <c r="G58" s="39">
        <v>3</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1102</v>
      </c>
    </row>
    <row r="61" spans="1:16" x14ac:dyDescent="0.2">
      <c r="A61" t="s">
        <v>57</v>
      </c>
      <c r="E61" s="41" t="s">
        <v>58</v>
      </c>
    </row>
    <row r="62" spans="1:16" ht="25.5" x14ac:dyDescent="0.2">
      <c r="A62" t="s">
        <v>49</v>
      </c>
      <c r="B62" s="36" t="s">
        <v>101</v>
      </c>
      <c r="C62" s="36" t="s">
        <v>1309</v>
      </c>
      <c r="D62" s="37" t="s">
        <v>5</v>
      </c>
      <c r="E62" s="13" t="s">
        <v>1310</v>
      </c>
      <c r="F62" s="38" t="s">
        <v>52</v>
      </c>
      <c r="G62" s="39">
        <v>3</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1102</v>
      </c>
    </row>
    <row r="65" spans="1:16" x14ac:dyDescent="0.2">
      <c r="A65" t="s">
        <v>57</v>
      </c>
      <c r="E65" s="41" t="s">
        <v>58</v>
      </c>
    </row>
    <row r="66" spans="1:16" x14ac:dyDescent="0.2">
      <c r="A66" t="s">
        <v>49</v>
      </c>
      <c r="B66" s="36" t="s">
        <v>105</v>
      </c>
      <c r="C66" s="36" t="s">
        <v>1311</v>
      </c>
      <c r="D66" s="37" t="s">
        <v>5</v>
      </c>
      <c r="E66" s="13" t="s">
        <v>1312</v>
      </c>
      <c r="F66" s="38" t="s">
        <v>52</v>
      </c>
      <c r="G66" s="39">
        <v>3</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1102</v>
      </c>
    </row>
    <row r="69" spans="1:16" x14ac:dyDescent="0.2">
      <c r="A69" t="s">
        <v>57</v>
      </c>
      <c r="E69" s="41" t="s">
        <v>58</v>
      </c>
    </row>
    <row r="70" spans="1:16" x14ac:dyDescent="0.2">
      <c r="A70" t="s">
        <v>49</v>
      </c>
      <c r="B70" s="36" t="s">
        <v>108</v>
      </c>
      <c r="C70" s="36" t="s">
        <v>1313</v>
      </c>
      <c r="D70" s="37" t="s">
        <v>5</v>
      </c>
      <c r="E70" s="13" t="s">
        <v>1314</v>
      </c>
      <c r="F70" s="38" t="s">
        <v>52</v>
      </c>
      <c r="G70" s="39">
        <v>1</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1102</v>
      </c>
    </row>
    <row r="73" spans="1:16" x14ac:dyDescent="0.2">
      <c r="A73" t="s">
        <v>57</v>
      </c>
      <c r="E73" s="41" t="s">
        <v>58</v>
      </c>
    </row>
    <row r="74" spans="1:16" ht="25.5" x14ac:dyDescent="0.2">
      <c r="A74" t="s">
        <v>49</v>
      </c>
      <c r="B74" s="36" t="s">
        <v>111</v>
      </c>
      <c r="C74" s="36" t="s">
        <v>1315</v>
      </c>
      <c r="D74" s="37" t="s">
        <v>5</v>
      </c>
      <c r="E74" s="13" t="s">
        <v>1316</v>
      </c>
      <c r="F74" s="38" t="s">
        <v>52</v>
      </c>
      <c r="G74" s="39">
        <v>3</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1102</v>
      </c>
    </row>
    <row r="77" spans="1:16" x14ac:dyDescent="0.2">
      <c r="A77" t="s">
        <v>57</v>
      </c>
      <c r="E77" s="41" t="s">
        <v>58</v>
      </c>
    </row>
    <row r="78" spans="1:16" x14ac:dyDescent="0.2">
      <c r="A78" t="s">
        <v>49</v>
      </c>
      <c r="B78" s="36" t="s">
        <v>115</v>
      </c>
      <c r="C78" s="36" t="s">
        <v>1165</v>
      </c>
      <c r="D78" s="37" t="s">
        <v>5</v>
      </c>
      <c r="E78" s="13" t="s">
        <v>1166</v>
      </c>
      <c r="F78" s="38" t="s">
        <v>52</v>
      </c>
      <c r="G78" s="39">
        <v>1</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1102</v>
      </c>
    </row>
    <row r="81" spans="1:5" x14ac:dyDescent="0.2">
      <c r="A81" t="s">
        <v>57</v>
      </c>
      <c r="E81"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1317</v>
      </c>
      <c r="M3" s="43">
        <f>Rekapitulace!C24</f>
        <v>0</v>
      </c>
      <c r="N3" s="25" t="s">
        <v>0</v>
      </c>
      <c r="O3" t="s">
        <v>23</v>
      </c>
      <c r="P3" t="s">
        <v>27</v>
      </c>
    </row>
    <row r="4" spans="1:20" ht="32.1" customHeight="1" x14ac:dyDescent="0.2">
      <c r="A4" s="28" t="s">
        <v>20</v>
      </c>
      <c r="B4" s="29" t="s">
        <v>28</v>
      </c>
      <c r="C4" s="2" t="s">
        <v>1317</v>
      </c>
      <c r="D4" s="9"/>
      <c r="E4" s="3" t="s">
        <v>1318</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COUNTIFS(L8:L227,"=0",A8:A227,"P")+COUNTIFS(L8:L227,"",A8:A227,"P")+SUM(Q8:Q227)</f>
        <v>53</v>
      </c>
    </row>
    <row r="8" spans="1:20" x14ac:dyDescent="0.2">
      <c r="A8" t="s">
        <v>44</v>
      </c>
      <c r="C8" s="30" t="s">
        <v>1321</v>
      </c>
      <c r="E8" s="32" t="s">
        <v>1320</v>
      </c>
      <c r="J8" s="31">
        <f>0+J9+J26+J43+J64+J109+J138+J147+J164+J177+J206</f>
        <v>0</v>
      </c>
      <c r="K8" s="31">
        <f>0+K9+K26+K43+K64+K109+K138+K147+K164+K177+K206</f>
        <v>0</v>
      </c>
      <c r="L8" s="31">
        <f>0+L9+L26+L43+L64+L109+L138+L147+L164+L177+L206</f>
        <v>0</v>
      </c>
      <c r="M8" s="31">
        <f>0+M9+M26+M43+M64+M109+M138+M147+M164+M177+M206</f>
        <v>0</v>
      </c>
    </row>
    <row r="9" spans="1:20" x14ac:dyDescent="0.2">
      <c r="A9" t="s">
        <v>46</v>
      </c>
      <c r="C9" s="33" t="s">
        <v>240</v>
      </c>
      <c r="E9" s="35" t="s">
        <v>1322</v>
      </c>
      <c r="J9" s="34">
        <f>0</f>
        <v>0</v>
      </c>
      <c r="K9" s="34">
        <f>0</f>
        <v>0</v>
      </c>
      <c r="L9" s="34">
        <f>0+L10+L14+L18+L22</f>
        <v>0</v>
      </c>
      <c r="M9" s="34">
        <f>0+M10+M14+M18+M22</f>
        <v>0</v>
      </c>
    </row>
    <row r="10" spans="1:20" x14ac:dyDescent="0.2">
      <c r="A10" t="s">
        <v>49</v>
      </c>
      <c r="B10" s="36" t="s">
        <v>47</v>
      </c>
      <c r="C10" s="36" t="s">
        <v>1323</v>
      </c>
      <c r="D10" s="37" t="s">
        <v>5</v>
      </c>
      <c r="E10" s="13" t="s">
        <v>1324</v>
      </c>
      <c r="F10" s="38" t="s">
        <v>283</v>
      </c>
      <c r="G10" s="39">
        <v>3418.877</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1325</v>
      </c>
    </row>
    <row r="13" spans="1:20" x14ac:dyDescent="0.2">
      <c r="A13" t="s">
        <v>57</v>
      </c>
      <c r="E13" s="41" t="s">
        <v>58</v>
      </c>
    </row>
    <row r="14" spans="1:20" x14ac:dyDescent="0.2">
      <c r="A14" t="s">
        <v>49</v>
      </c>
      <c r="B14" s="36" t="s">
        <v>27</v>
      </c>
      <c r="C14" s="36" t="s">
        <v>1326</v>
      </c>
      <c r="D14" s="37" t="s">
        <v>5</v>
      </c>
      <c r="E14" s="13" t="s">
        <v>1327</v>
      </c>
      <c r="F14" s="38" t="s">
        <v>283</v>
      </c>
      <c r="G14" s="39">
        <v>1881.68</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1328</v>
      </c>
    </row>
    <row r="17" spans="1:16" x14ac:dyDescent="0.2">
      <c r="A17" t="s">
        <v>57</v>
      </c>
      <c r="E17" s="41" t="s">
        <v>58</v>
      </c>
    </row>
    <row r="18" spans="1:16" x14ac:dyDescent="0.2">
      <c r="A18" t="s">
        <v>49</v>
      </c>
      <c r="B18" s="36" t="s">
        <v>26</v>
      </c>
      <c r="C18" s="36" t="s">
        <v>1329</v>
      </c>
      <c r="D18" s="37" t="s">
        <v>5</v>
      </c>
      <c r="E18" s="13" t="s">
        <v>1330</v>
      </c>
      <c r="F18" s="38" t="s">
        <v>283</v>
      </c>
      <c r="G18" s="39">
        <v>101.629</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1331</v>
      </c>
    </row>
    <row r="21" spans="1:16" x14ac:dyDescent="0.2">
      <c r="A21" t="s">
        <v>57</v>
      </c>
      <c r="E21" s="41" t="s">
        <v>58</v>
      </c>
    </row>
    <row r="22" spans="1:16" x14ac:dyDescent="0.2">
      <c r="A22" t="s">
        <v>49</v>
      </c>
      <c r="B22" s="36" t="s">
        <v>65</v>
      </c>
      <c r="C22" s="36" t="s">
        <v>1332</v>
      </c>
      <c r="D22" s="37" t="s">
        <v>5</v>
      </c>
      <c r="E22" s="13" t="s">
        <v>1333</v>
      </c>
      <c r="F22" s="38" t="s">
        <v>283</v>
      </c>
      <c r="G22" s="39">
        <v>76</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1334</v>
      </c>
    </row>
    <row r="25" spans="1:16" x14ac:dyDescent="0.2">
      <c r="A25" t="s">
        <v>57</v>
      </c>
      <c r="E25" s="41" t="s">
        <v>58</v>
      </c>
    </row>
    <row r="26" spans="1:16" x14ac:dyDescent="0.2">
      <c r="A26" t="s">
        <v>46</v>
      </c>
      <c r="C26" s="33" t="s">
        <v>243</v>
      </c>
      <c r="E26" s="35" t="s">
        <v>1335</v>
      </c>
      <c r="J26" s="34">
        <f>0</f>
        <v>0</v>
      </c>
      <c r="K26" s="34">
        <f>0</f>
        <v>0</v>
      </c>
      <c r="L26" s="34">
        <f>0+L27+L31+L35+L39</f>
        <v>0</v>
      </c>
      <c r="M26" s="34">
        <f>0+M27+M31+M35+M39</f>
        <v>0</v>
      </c>
    </row>
    <row r="27" spans="1:16" ht="25.5" x14ac:dyDescent="0.2">
      <c r="A27" t="s">
        <v>49</v>
      </c>
      <c r="B27" s="36" t="s">
        <v>69</v>
      </c>
      <c r="C27" s="36" t="s">
        <v>1336</v>
      </c>
      <c r="D27" s="37" t="s">
        <v>5</v>
      </c>
      <c r="E27" s="13" t="s">
        <v>1337</v>
      </c>
      <c r="F27" s="38" t="s">
        <v>288</v>
      </c>
      <c r="G27" s="39">
        <v>442.20699999999999</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1338</v>
      </c>
    </row>
    <row r="30" spans="1:16" x14ac:dyDescent="0.2">
      <c r="A30" t="s">
        <v>57</v>
      </c>
      <c r="E30" s="41" t="s">
        <v>58</v>
      </c>
    </row>
    <row r="31" spans="1:16" ht="25.5" x14ac:dyDescent="0.2">
      <c r="A31" t="s">
        <v>49</v>
      </c>
      <c r="B31" s="36" t="s">
        <v>73</v>
      </c>
      <c r="C31" s="36" t="s">
        <v>1339</v>
      </c>
      <c r="D31" s="37" t="s">
        <v>5</v>
      </c>
      <c r="E31" s="13" t="s">
        <v>1340</v>
      </c>
      <c r="F31" s="38" t="s">
        <v>288</v>
      </c>
      <c r="G31" s="39">
        <v>8.4920000000000009</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1341</v>
      </c>
    </row>
    <row r="34" spans="1:16" x14ac:dyDescent="0.2">
      <c r="A34" t="s">
        <v>57</v>
      </c>
      <c r="E34" s="41" t="s">
        <v>58</v>
      </c>
    </row>
    <row r="35" spans="1:16" ht="25.5" x14ac:dyDescent="0.2">
      <c r="A35" t="s">
        <v>49</v>
      </c>
      <c r="B35" s="36" t="s">
        <v>77</v>
      </c>
      <c r="C35" s="36" t="s">
        <v>1342</v>
      </c>
      <c r="D35" s="37" t="s">
        <v>5</v>
      </c>
      <c r="E35" s="13" t="s">
        <v>1343</v>
      </c>
      <c r="F35" s="38" t="s">
        <v>288</v>
      </c>
      <c r="G35" s="39">
        <v>818.44799999999998</v>
      </c>
      <c r="H35" s="38">
        <v>0</v>
      </c>
      <c r="I35" s="38">
        <f>ROUND(G35*H35,6)</f>
        <v>0</v>
      </c>
      <c r="L35" s="40">
        <v>0</v>
      </c>
      <c r="M35" s="34">
        <f>ROUND(ROUND(L35,2)*ROUND(G35,3),2)</f>
        <v>0</v>
      </c>
      <c r="N35" s="38" t="s">
        <v>488</v>
      </c>
      <c r="O35">
        <f>(M35*21)/100</f>
        <v>0</v>
      </c>
      <c r="P35" t="s">
        <v>27</v>
      </c>
    </row>
    <row r="36" spans="1:16" x14ac:dyDescent="0.2">
      <c r="A36" s="37" t="s">
        <v>54</v>
      </c>
      <c r="E36" s="41" t="s">
        <v>5</v>
      </c>
    </row>
    <row r="37" spans="1:16" ht="25.5" x14ac:dyDescent="0.2">
      <c r="A37" s="37" t="s">
        <v>55</v>
      </c>
      <c r="E37" s="42" t="s">
        <v>1344</v>
      </c>
    </row>
    <row r="38" spans="1:16" x14ac:dyDescent="0.2">
      <c r="A38" t="s">
        <v>57</v>
      </c>
      <c r="E38" s="41" t="s">
        <v>58</v>
      </c>
    </row>
    <row r="39" spans="1:16" ht="25.5" x14ac:dyDescent="0.2">
      <c r="A39" t="s">
        <v>49</v>
      </c>
      <c r="B39" s="36" t="s">
        <v>1345</v>
      </c>
      <c r="C39" s="36" t="s">
        <v>1346</v>
      </c>
      <c r="D39" s="37" t="s">
        <v>5</v>
      </c>
      <c r="E39" s="13" t="s">
        <v>1347</v>
      </c>
      <c r="F39" s="38" t="s">
        <v>288</v>
      </c>
      <c r="G39" s="39">
        <v>7.8</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1348</v>
      </c>
    </row>
    <row r="42" spans="1:16" x14ac:dyDescent="0.2">
      <c r="A42" t="s">
        <v>57</v>
      </c>
      <c r="E42" s="41" t="s">
        <v>58</v>
      </c>
    </row>
    <row r="43" spans="1:16" x14ac:dyDescent="0.2">
      <c r="A43" t="s">
        <v>46</v>
      </c>
      <c r="C43" s="33" t="s">
        <v>247</v>
      </c>
      <c r="E43" s="35" t="s">
        <v>1349</v>
      </c>
      <c r="J43" s="34">
        <f>0</f>
        <v>0</v>
      </c>
      <c r="K43" s="34">
        <f>0</f>
        <v>0</v>
      </c>
      <c r="L43" s="34">
        <f>0+L44+L48+L52+L56+L60</f>
        <v>0</v>
      </c>
      <c r="M43" s="34">
        <f>0+M44+M48+M52+M56+M60</f>
        <v>0</v>
      </c>
    </row>
    <row r="44" spans="1:16" x14ac:dyDescent="0.2">
      <c r="A44" t="s">
        <v>49</v>
      </c>
      <c r="B44" s="36" t="s">
        <v>81</v>
      </c>
      <c r="C44" s="36" t="s">
        <v>1350</v>
      </c>
      <c r="D44" s="37" t="s">
        <v>5</v>
      </c>
      <c r="E44" s="13" t="s">
        <v>1351</v>
      </c>
      <c r="F44" s="38" t="s">
        <v>52</v>
      </c>
      <c r="G44" s="39">
        <v>1</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1352</v>
      </c>
    </row>
    <row r="47" spans="1:16" x14ac:dyDescent="0.2">
      <c r="A47" t="s">
        <v>57</v>
      </c>
      <c r="E47" s="41" t="s">
        <v>58</v>
      </c>
    </row>
    <row r="48" spans="1:16" x14ac:dyDescent="0.2">
      <c r="A48" t="s">
        <v>49</v>
      </c>
      <c r="B48" s="36" t="s">
        <v>85</v>
      </c>
      <c r="C48" s="36" t="s">
        <v>1353</v>
      </c>
      <c r="D48" s="37" t="s">
        <v>5</v>
      </c>
      <c r="E48" s="13" t="s">
        <v>1354</v>
      </c>
      <c r="F48" s="38" t="s">
        <v>1355</v>
      </c>
      <c r="G48" s="39">
        <v>1</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1352</v>
      </c>
    </row>
    <row r="51" spans="1:16" x14ac:dyDescent="0.2">
      <c r="A51" t="s">
        <v>57</v>
      </c>
      <c r="E51" s="41" t="s">
        <v>58</v>
      </c>
    </row>
    <row r="52" spans="1:16" ht="25.5" x14ac:dyDescent="0.2">
      <c r="A52" t="s">
        <v>49</v>
      </c>
      <c r="B52" s="36" t="s">
        <v>88</v>
      </c>
      <c r="C52" s="36" t="s">
        <v>1356</v>
      </c>
      <c r="D52" s="37" t="s">
        <v>5</v>
      </c>
      <c r="E52" s="13" t="s">
        <v>1357</v>
      </c>
      <c r="F52" s="38" t="s">
        <v>52</v>
      </c>
      <c r="G52" s="39">
        <v>2</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1358</v>
      </c>
    </row>
    <row r="55" spans="1:16" x14ac:dyDescent="0.2">
      <c r="A55" t="s">
        <v>57</v>
      </c>
      <c r="E55" s="41" t="s">
        <v>58</v>
      </c>
    </row>
    <row r="56" spans="1:16" ht="25.5" x14ac:dyDescent="0.2">
      <c r="A56" t="s">
        <v>49</v>
      </c>
      <c r="B56" s="36" t="s">
        <v>91</v>
      </c>
      <c r="C56" s="36" t="s">
        <v>1359</v>
      </c>
      <c r="D56" s="37" t="s">
        <v>5</v>
      </c>
      <c r="E56" s="13" t="s">
        <v>1360</v>
      </c>
      <c r="F56" s="38" t="s">
        <v>1355</v>
      </c>
      <c r="G56" s="39">
        <v>1</v>
      </c>
      <c r="H56" s="38">
        <v>0</v>
      </c>
      <c r="I56" s="38">
        <f>ROUND(G56*H56,6)</f>
        <v>0</v>
      </c>
      <c r="L56" s="40">
        <v>0</v>
      </c>
      <c r="M56" s="34">
        <f>ROUND(ROUND(L56,2)*ROUND(G56,3),2)</f>
        <v>0</v>
      </c>
      <c r="N56" s="38" t="s">
        <v>488</v>
      </c>
      <c r="O56">
        <f>(M56*21)/100</f>
        <v>0</v>
      </c>
      <c r="P56" t="s">
        <v>27</v>
      </c>
    </row>
    <row r="57" spans="1:16" x14ac:dyDescent="0.2">
      <c r="A57" s="37" t="s">
        <v>54</v>
      </c>
      <c r="E57" s="41" t="s">
        <v>5</v>
      </c>
    </row>
    <row r="58" spans="1:16" x14ac:dyDescent="0.2">
      <c r="A58" s="37" t="s">
        <v>55</v>
      </c>
      <c r="E58" s="42" t="s">
        <v>1352</v>
      </c>
    </row>
    <row r="59" spans="1:16" x14ac:dyDescent="0.2">
      <c r="A59" t="s">
        <v>57</v>
      </c>
      <c r="E59" s="41" t="s">
        <v>58</v>
      </c>
    </row>
    <row r="60" spans="1:16" x14ac:dyDescent="0.2">
      <c r="A60" t="s">
        <v>49</v>
      </c>
      <c r="B60" s="36" t="s">
        <v>95</v>
      </c>
      <c r="C60" s="36" t="s">
        <v>1361</v>
      </c>
      <c r="D60" s="37" t="s">
        <v>5</v>
      </c>
      <c r="E60" s="13" t="s">
        <v>1362</v>
      </c>
      <c r="F60" s="38" t="s">
        <v>52</v>
      </c>
      <c r="G60" s="39">
        <v>2</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1363</v>
      </c>
    </row>
    <row r="63" spans="1:16" x14ac:dyDescent="0.2">
      <c r="A63" t="s">
        <v>57</v>
      </c>
      <c r="E63" s="41" t="s">
        <v>58</v>
      </c>
    </row>
    <row r="64" spans="1:16" x14ac:dyDescent="0.2">
      <c r="A64" t="s">
        <v>46</v>
      </c>
      <c r="C64" s="33" t="s">
        <v>251</v>
      </c>
      <c r="E64" s="35" t="s">
        <v>1364</v>
      </c>
      <c r="J64" s="34">
        <f>0</f>
        <v>0</v>
      </c>
      <c r="K64" s="34">
        <f>0</f>
        <v>0</v>
      </c>
      <c r="L64" s="34">
        <f>0+L65+L69+L73+L77+L81+L85+L89+L93+L97+L101+L105</f>
        <v>0</v>
      </c>
      <c r="M64" s="34">
        <f>0+M65+M69+M73+M77+M81+M85+M89+M93+M97+M101+M105</f>
        <v>0</v>
      </c>
    </row>
    <row r="65" spans="1:16" ht="25.5" x14ac:dyDescent="0.2">
      <c r="A65" t="s">
        <v>49</v>
      </c>
      <c r="B65" s="36" t="s">
        <v>98</v>
      </c>
      <c r="C65" s="36" t="s">
        <v>1365</v>
      </c>
      <c r="D65" s="37" t="s">
        <v>5</v>
      </c>
      <c r="E65" s="13" t="s">
        <v>1366</v>
      </c>
      <c r="F65" s="38" t="s">
        <v>288</v>
      </c>
      <c r="G65" s="39">
        <v>38.536000000000001</v>
      </c>
      <c r="H65" s="38">
        <v>0</v>
      </c>
      <c r="I65" s="38">
        <f>ROUND(G65*H65,6)</f>
        <v>0</v>
      </c>
      <c r="L65" s="40">
        <v>0</v>
      </c>
      <c r="M65" s="34">
        <f>ROUND(ROUND(L65,2)*ROUND(G65,3),2)</f>
        <v>0</v>
      </c>
      <c r="N65" s="38" t="s">
        <v>488</v>
      </c>
      <c r="O65">
        <f>(M65*21)/100</f>
        <v>0</v>
      </c>
      <c r="P65" t="s">
        <v>27</v>
      </c>
    </row>
    <row r="66" spans="1:16" x14ac:dyDescent="0.2">
      <c r="A66" s="37" t="s">
        <v>54</v>
      </c>
      <c r="E66" s="41" t="s">
        <v>5</v>
      </c>
    </row>
    <row r="67" spans="1:16" x14ac:dyDescent="0.2">
      <c r="A67" s="37" t="s">
        <v>55</v>
      </c>
      <c r="E67" s="42" t="s">
        <v>1367</v>
      </c>
    </row>
    <row r="68" spans="1:16" x14ac:dyDescent="0.2">
      <c r="A68" t="s">
        <v>57</v>
      </c>
      <c r="E68" s="41" t="s">
        <v>58</v>
      </c>
    </row>
    <row r="69" spans="1:16" ht="25.5" x14ac:dyDescent="0.2">
      <c r="A69" t="s">
        <v>49</v>
      </c>
      <c r="B69" s="36" t="s">
        <v>101</v>
      </c>
      <c r="C69" s="36" t="s">
        <v>1368</v>
      </c>
      <c r="D69" s="37" t="s">
        <v>5</v>
      </c>
      <c r="E69" s="13" t="s">
        <v>1369</v>
      </c>
      <c r="F69" s="38" t="s">
        <v>288</v>
      </c>
      <c r="G69" s="39">
        <v>64.721999999999994</v>
      </c>
      <c r="H69" s="38">
        <v>0</v>
      </c>
      <c r="I69" s="38">
        <f>ROUND(G69*H69,6)</f>
        <v>0</v>
      </c>
      <c r="L69" s="40">
        <v>0</v>
      </c>
      <c r="M69" s="34">
        <f>ROUND(ROUND(L69,2)*ROUND(G69,3),2)</f>
        <v>0</v>
      </c>
      <c r="N69" s="38" t="s">
        <v>488</v>
      </c>
      <c r="O69">
        <f>(M69*21)/100</f>
        <v>0</v>
      </c>
      <c r="P69" t="s">
        <v>27</v>
      </c>
    </row>
    <row r="70" spans="1:16" x14ac:dyDescent="0.2">
      <c r="A70" s="37" t="s">
        <v>54</v>
      </c>
      <c r="E70" s="41" t="s">
        <v>5</v>
      </c>
    </row>
    <row r="71" spans="1:16" x14ac:dyDescent="0.2">
      <c r="A71" s="37" t="s">
        <v>55</v>
      </c>
      <c r="E71" s="42" t="s">
        <v>1370</v>
      </c>
    </row>
    <row r="72" spans="1:16" x14ac:dyDescent="0.2">
      <c r="A72" t="s">
        <v>57</v>
      </c>
      <c r="E72" s="41" t="s">
        <v>58</v>
      </c>
    </row>
    <row r="73" spans="1:16" ht="25.5" x14ac:dyDescent="0.2">
      <c r="A73" t="s">
        <v>49</v>
      </c>
      <c r="B73" s="36" t="s">
        <v>105</v>
      </c>
      <c r="C73" s="36" t="s">
        <v>1371</v>
      </c>
      <c r="D73" s="37" t="s">
        <v>5</v>
      </c>
      <c r="E73" s="13" t="s">
        <v>1372</v>
      </c>
      <c r="F73" s="38" t="s">
        <v>288</v>
      </c>
      <c r="G73" s="39">
        <v>50</v>
      </c>
      <c r="H73" s="38">
        <v>0</v>
      </c>
      <c r="I73" s="38">
        <f>ROUND(G73*H73,6)</f>
        <v>0</v>
      </c>
      <c r="L73" s="40">
        <v>0</v>
      </c>
      <c r="M73" s="34">
        <f>ROUND(ROUND(L73,2)*ROUND(G73,3),2)</f>
        <v>0</v>
      </c>
      <c r="N73" s="38" t="s">
        <v>488</v>
      </c>
      <c r="O73">
        <f>(M73*21)/100</f>
        <v>0</v>
      </c>
      <c r="P73" t="s">
        <v>27</v>
      </c>
    </row>
    <row r="74" spans="1:16" x14ac:dyDescent="0.2">
      <c r="A74" s="37" t="s">
        <v>54</v>
      </c>
      <c r="E74" s="41" t="s">
        <v>5</v>
      </c>
    </row>
    <row r="75" spans="1:16" x14ac:dyDescent="0.2">
      <c r="A75" s="37" t="s">
        <v>55</v>
      </c>
      <c r="E75" s="42" t="s">
        <v>1373</v>
      </c>
    </row>
    <row r="76" spans="1:16" x14ac:dyDescent="0.2">
      <c r="A76" t="s">
        <v>57</v>
      </c>
      <c r="E76" s="41" t="s">
        <v>58</v>
      </c>
    </row>
    <row r="77" spans="1:16" ht="25.5" x14ac:dyDescent="0.2">
      <c r="A77" t="s">
        <v>49</v>
      </c>
      <c r="B77" s="36" t="s">
        <v>108</v>
      </c>
      <c r="C77" s="36" t="s">
        <v>1374</v>
      </c>
      <c r="D77" s="37" t="s">
        <v>5</v>
      </c>
      <c r="E77" s="13" t="s">
        <v>1375</v>
      </c>
      <c r="F77" s="38" t="s">
        <v>288</v>
      </c>
      <c r="G77" s="39">
        <v>50</v>
      </c>
      <c r="H77" s="38">
        <v>0</v>
      </c>
      <c r="I77" s="38">
        <f>ROUND(G77*H77,6)</f>
        <v>0</v>
      </c>
      <c r="L77" s="40">
        <v>0</v>
      </c>
      <c r="M77" s="34">
        <f>ROUND(ROUND(L77,2)*ROUND(G77,3),2)</f>
        <v>0</v>
      </c>
      <c r="N77" s="38" t="s">
        <v>488</v>
      </c>
      <c r="O77">
        <f>(M77*21)/100</f>
        <v>0</v>
      </c>
      <c r="P77" t="s">
        <v>27</v>
      </c>
    </row>
    <row r="78" spans="1:16" x14ac:dyDescent="0.2">
      <c r="A78" s="37" t="s">
        <v>54</v>
      </c>
      <c r="E78" s="41" t="s">
        <v>5</v>
      </c>
    </row>
    <row r="79" spans="1:16" x14ac:dyDescent="0.2">
      <c r="A79" s="37" t="s">
        <v>55</v>
      </c>
      <c r="E79" s="42" t="s">
        <v>1376</v>
      </c>
    </row>
    <row r="80" spans="1:16" x14ac:dyDescent="0.2">
      <c r="A80" t="s">
        <v>57</v>
      </c>
      <c r="E80" s="41" t="s">
        <v>58</v>
      </c>
    </row>
    <row r="81" spans="1:16" x14ac:dyDescent="0.2">
      <c r="A81" t="s">
        <v>49</v>
      </c>
      <c r="B81" s="36" t="s">
        <v>111</v>
      </c>
      <c r="C81" s="36" t="s">
        <v>1377</v>
      </c>
      <c r="D81" s="37" t="s">
        <v>5</v>
      </c>
      <c r="E81" s="13" t="s">
        <v>1378</v>
      </c>
      <c r="F81" s="38" t="s">
        <v>52</v>
      </c>
      <c r="G81" s="39">
        <v>2</v>
      </c>
      <c r="H81" s="38">
        <v>0</v>
      </c>
      <c r="I81" s="38">
        <f>ROUND(G81*H81,6)</f>
        <v>0</v>
      </c>
      <c r="L81" s="40">
        <v>0</v>
      </c>
      <c r="M81" s="34">
        <f>ROUND(ROUND(L81,2)*ROUND(G81,3),2)</f>
        <v>0</v>
      </c>
      <c r="N81" s="38" t="s">
        <v>488</v>
      </c>
      <c r="O81">
        <f>(M81*21)/100</f>
        <v>0</v>
      </c>
      <c r="P81" t="s">
        <v>27</v>
      </c>
    </row>
    <row r="82" spans="1:16" x14ac:dyDescent="0.2">
      <c r="A82" s="37" t="s">
        <v>54</v>
      </c>
      <c r="E82" s="41" t="s">
        <v>5</v>
      </c>
    </row>
    <row r="83" spans="1:16" x14ac:dyDescent="0.2">
      <c r="A83" s="37" t="s">
        <v>55</v>
      </c>
      <c r="E83" s="42" t="s">
        <v>1379</v>
      </c>
    </row>
    <row r="84" spans="1:16" x14ac:dyDescent="0.2">
      <c r="A84" t="s">
        <v>57</v>
      </c>
      <c r="E84" s="41" t="s">
        <v>58</v>
      </c>
    </row>
    <row r="85" spans="1:16" x14ac:dyDescent="0.2">
      <c r="A85" t="s">
        <v>49</v>
      </c>
      <c r="B85" s="36" t="s">
        <v>115</v>
      </c>
      <c r="C85" s="36" t="s">
        <v>1380</v>
      </c>
      <c r="D85" s="37" t="s">
        <v>5</v>
      </c>
      <c r="E85" s="13" t="s">
        <v>1381</v>
      </c>
      <c r="F85" s="38" t="s">
        <v>52</v>
      </c>
      <c r="G85" s="39">
        <v>40</v>
      </c>
      <c r="H85" s="38">
        <v>0</v>
      </c>
      <c r="I85" s="38">
        <f>ROUND(G85*H85,6)</f>
        <v>0</v>
      </c>
      <c r="L85" s="40">
        <v>0</v>
      </c>
      <c r="M85" s="34">
        <f>ROUND(ROUND(L85,2)*ROUND(G85,3),2)</f>
        <v>0</v>
      </c>
      <c r="N85" s="38" t="s">
        <v>488</v>
      </c>
      <c r="O85">
        <f>(M85*21)/100</f>
        <v>0</v>
      </c>
      <c r="P85" t="s">
        <v>27</v>
      </c>
    </row>
    <row r="86" spans="1:16" x14ac:dyDescent="0.2">
      <c r="A86" s="37" t="s">
        <v>54</v>
      </c>
      <c r="E86" s="41" t="s">
        <v>5</v>
      </c>
    </row>
    <row r="87" spans="1:16" ht="38.25" x14ac:dyDescent="0.2">
      <c r="A87" s="37" t="s">
        <v>55</v>
      </c>
      <c r="E87" s="42" t="s">
        <v>1382</v>
      </c>
    </row>
    <row r="88" spans="1:16" x14ac:dyDescent="0.2">
      <c r="A88" t="s">
        <v>57</v>
      </c>
      <c r="E88" s="41" t="s">
        <v>58</v>
      </c>
    </row>
    <row r="89" spans="1:16" x14ac:dyDescent="0.2">
      <c r="A89" t="s">
        <v>49</v>
      </c>
      <c r="B89" s="36" t="s">
        <v>118</v>
      </c>
      <c r="C89" s="36" t="s">
        <v>1383</v>
      </c>
      <c r="D89" s="37" t="s">
        <v>5</v>
      </c>
      <c r="E89" s="13" t="s">
        <v>1384</v>
      </c>
      <c r="F89" s="38" t="s">
        <v>288</v>
      </c>
      <c r="G89" s="39">
        <v>1276.9469999999999</v>
      </c>
      <c r="H89" s="38">
        <v>0</v>
      </c>
      <c r="I89" s="38">
        <f>ROUND(G89*H89,6)</f>
        <v>0</v>
      </c>
      <c r="L89" s="40">
        <v>0</v>
      </c>
      <c r="M89" s="34">
        <f>ROUND(ROUND(L89,2)*ROUND(G89,3),2)</f>
        <v>0</v>
      </c>
      <c r="N89" s="38" t="s">
        <v>488</v>
      </c>
      <c r="O89">
        <f>(M89*21)/100</f>
        <v>0</v>
      </c>
      <c r="P89" t="s">
        <v>27</v>
      </c>
    </row>
    <row r="90" spans="1:16" x14ac:dyDescent="0.2">
      <c r="A90" s="37" t="s">
        <v>54</v>
      </c>
      <c r="E90" s="41" t="s">
        <v>5</v>
      </c>
    </row>
    <row r="91" spans="1:16" x14ac:dyDescent="0.2">
      <c r="A91" s="37" t="s">
        <v>55</v>
      </c>
      <c r="E91" s="42" t="s">
        <v>1385</v>
      </c>
    </row>
    <row r="92" spans="1:16" x14ac:dyDescent="0.2">
      <c r="A92" t="s">
        <v>57</v>
      </c>
      <c r="E92" s="41" t="s">
        <v>58</v>
      </c>
    </row>
    <row r="93" spans="1:16" x14ac:dyDescent="0.2">
      <c r="A93" t="s">
        <v>49</v>
      </c>
      <c r="B93" s="36" t="s">
        <v>122</v>
      </c>
      <c r="C93" s="36" t="s">
        <v>1386</v>
      </c>
      <c r="D93" s="37" t="s">
        <v>5</v>
      </c>
      <c r="E93" s="13" t="s">
        <v>1387</v>
      </c>
      <c r="F93" s="38" t="s">
        <v>52</v>
      </c>
      <c r="G93" s="39">
        <v>362</v>
      </c>
      <c r="H93" s="38">
        <v>0</v>
      </c>
      <c r="I93" s="38">
        <f>ROUND(G93*H93,6)</f>
        <v>0</v>
      </c>
      <c r="L93" s="40">
        <v>0</v>
      </c>
      <c r="M93" s="34">
        <f>ROUND(ROUND(L93,2)*ROUND(G93,3),2)</f>
        <v>0</v>
      </c>
      <c r="N93" s="38" t="s">
        <v>488</v>
      </c>
      <c r="O93">
        <f>(M93*21)/100</f>
        <v>0</v>
      </c>
      <c r="P93" t="s">
        <v>27</v>
      </c>
    </row>
    <row r="94" spans="1:16" x14ac:dyDescent="0.2">
      <c r="A94" s="37" t="s">
        <v>54</v>
      </c>
      <c r="E94" s="41" t="s">
        <v>5</v>
      </c>
    </row>
    <row r="95" spans="1:16" x14ac:dyDescent="0.2">
      <c r="A95" s="37" t="s">
        <v>55</v>
      </c>
      <c r="E95" s="42" t="s">
        <v>1388</v>
      </c>
    </row>
    <row r="96" spans="1:16" x14ac:dyDescent="0.2">
      <c r="A96" t="s">
        <v>57</v>
      </c>
      <c r="E96" s="41" t="s">
        <v>58</v>
      </c>
    </row>
    <row r="97" spans="1:16" ht="25.5" x14ac:dyDescent="0.2">
      <c r="A97" t="s">
        <v>49</v>
      </c>
      <c r="B97" s="36" t="s">
        <v>125</v>
      </c>
      <c r="C97" s="36" t="s">
        <v>1389</v>
      </c>
      <c r="D97" s="37" t="s">
        <v>5</v>
      </c>
      <c r="E97" s="13" t="s">
        <v>1390</v>
      </c>
      <c r="F97" s="38" t="s">
        <v>288</v>
      </c>
      <c r="G97" s="39">
        <v>410</v>
      </c>
      <c r="H97" s="38">
        <v>0</v>
      </c>
      <c r="I97" s="38">
        <f>ROUND(G97*H97,6)</f>
        <v>0</v>
      </c>
      <c r="L97" s="40">
        <v>0</v>
      </c>
      <c r="M97" s="34">
        <f>ROUND(ROUND(L97,2)*ROUND(G97,3),2)</f>
        <v>0</v>
      </c>
      <c r="N97" s="38" t="s">
        <v>488</v>
      </c>
      <c r="O97">
        <f>(M97*21)/100</f>
        <v>0</v>
      </c>
      <c r="P97" t="s">
        <v>27</v>
      </c>
    </row>
    <row r="98" spans="1:16" x14ac:dyDescent="0.2">
      <c r="A98" s="37" t="s">
        <v>54</v>
      </c>
      <c r="E98" s="41" t="s">
        <v>5</v>
      </c>
    </row>
    <row r="99" spans="1:16" x14ac:dyDescent="0.2">
      <c r="A99" s="37" t="s">
        <v>55</v>
      </c>
      <c r="E99" s="42" t="s">
        <v>1391</v>
      </c>
    </row>
    <row r="100" spans="1:16" x14ac:dyDescent="0.2">
      <c r="A100" t="s">
        <v>57</v>
      </c>
      <c r="E100" s="41" t="s">
        <v>58</v>
      </c>
    </row>
    <row r="101" spans="1:16" x14ac:dyDescent="0.2">
      <c r="A101" t="s">
        <v>49</v>
      </c>
      <c r="B101" s="36" t="s">
        <v>129</v>
      </c>
      <c r="C101" s="36" t="s">
        <v>1392</v>
      </c>
      <c r="D101" s="37" t="s">
        <v>5</v>
      </c>
      <c r="E101" s="13" t="s">
        <v>1393</v>
      </c>
      <c r="F101" s="38" t="s">
        <v>52</v>
      </c>
      <c r="G101" s="39">
        <v>4</v>
      </c>
      <c r="H101" s="38">
        <v>0</v>
      </c>
      <c r="I101" s="38">
        <f>ROUND(G101*H101,6)</f>
        <v>0</v>
      </c>
      <c r="L101" s="40">
        <v>0</v>
      </c>
      <c r="M101" s="34">
        <f>ROUND(ROUND(L101,2)*ROUND(G101,3),2)</f>
        <v>0</v>
      </c>
      <c r="N101" s="38" t="s">
        <v>269</v>
      </c>
      <c r="O101">
        <f>(M101*21)/100</f>
        <v>0</v>
      </c>
      <c r="P101" t="s">
        <v>27</v>
      </c>
    </row>
    <row r="102" spans="1:16" x14ac:dyDescent="0.2">
      <c r="A102" s="37" t="s">
        <v>54</v>
      </c>
      <c r="E102" s="41" t="s">
        <v>5</v>
      </c>
    </row>
    <row r="103" spans="1:16" x14ac:dyDescent="0.2">
      <c r="A103" s="37" t="s">
        <v>55</v>
      </c>
      <c r="E103" s="42" t="s">
        <v>1394</v>
      </c>
    </row>
    <row r="104" spans="1:16" ht="76.5" x14ac:dyDescent="0.2">
      <c r="A104" t="s">
        <v>57</v>
      </c>
      <c r="E104" s="41" t="s">
        <v>1395</v>
      </c>
    </row>
    <row r="105" spans="1:16" x14ac:dyDescent="0.2">
      <c r="A105" t="s">
        <v>49</v>
      </c>
      <c r="B105" s="36" t="s">
        <v>133</v>
      </c>
      <c r="C105" s="36" t="s">
        <v>1396</v>
      </c>
      <c r="D105" s="37" t="s">
        <v>5</v>
      </c>
      <c r="E105" s="13" t="s">
        <v>1397</v>
      </c>
      <c r="F105" s="38" t="s">
        <v>1398</v>
      </c>
      <c r="G105" s="39">
        <v>568</v>
      </c>
      <c r="H105" s="38">
        <v>0</v>
      </c>
      <c r="I105" s="38">
        <f>ROUND(G105*H105,6)</f>
        <v>0</v>
      </c>
      <c r="L105" s="40">
        <v>0</v>
      </c>
      <c r="M105" s="34">
        <f>ROUND(ROUND(L105,2)*ROUND(G105,3),2)</f>
        <v>0</v>
      </c>
      <c r="N105" s="38" t="s">
        <v>269</v>
      </c>
      <c r="O105">
        <f>(M105*21)/100</f>
        <v>0</v>
      </c>
      <c r="P105" t="s">
        <v>27</v>
      </c>
    </row>
    <row r="106" spans="1:16" x14ac:dyDescent="0.2">
      <c r="A106" s="37" t="s">
        <v>54</v>
      </c>
      <c r="E106" s="41" t="s">
        <v>5</v>
      </c>
    </row>
    <row r="107" spans="1:16" x14ac:dyDescent="0.2">
      <c r="A107" s="37" t="s">
        <v>55</v>
      </c>
      <c r="E107" s="42" t="s">
        <v>1399</v>
      </c>
    </row>
    <row r="108" spans="1:16" ht="229.5" x14ac:dyDescent="0.2">
      <c r="A108" t="s">
        <v>57</v>
      </c>
      <c r="E108" s="41" t="s">
        <v>1400</v>
      </c>
    </row>
    <row r="109" spans="1:16" x14ac:dyDescent="0.2">
      <c r="A109" t="s">
        <v>46</v>
      </c>
      <c r="C109" s="33" t="s">
        <v>1401</v>
      </c>
      <c r="E109" s="35" t="s">
        <v>1402</v>
      </c>
      <c r="J109" s="34">
        <f>0</f>
        <v>0</v>
      </c>
      <c r="K109" s="34">
        <f>0</f>
        <v>0</v>
      </c>
      <c r="L109" s="34">
        <f>0+L110+L114+L118+L122+L126+L130+L134</f>
        <v>0</v>
      </c>
      <c r="M109" s="34">
        <f>0+M110+M114+M118+M122+M126+M130+M134</f>
        <v>0</v>
      </c>
    </row>
    <row r="110" spans="1:16" ht="25.5" x14ac:dyDescent="0.2">
      <c r="A110" t="s">
        <v>49</v>
      </c>
      <c r="B110" s="36" t="s">
        <v>137</v>
      </c>
      <c r="C110" s="36" t="s">
        <v>1403</v>
      </c>
      <c r="D110" s="37" t="s">
        <v>5</v>
      </c>
      <c r="E110" s="13" t="s">
        <v>1404</v>
      </c>
      <c r="F110" s="38" t="s">
        <v>52</v>
      </c>
      <c r="G110" s="39">
        <v>8</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1405</v>
      </c>
    </row>
    <row r="113" spans="1:16" x14ac:dyDescent="0.2">
      <c r="A113" t="s">
        <v>57</v>
      </c>
      <c r="E113" s="41" t="s">
        <v>58</v>
      </c>
    </row>
    <row r="114" spans="1:16" ht="25.5" x14ac:dyDescent="0.2">
      <c r="A114" t="s">
        <v>49</v>
      </c>
      <c r="B114" s="36" t="s">
        <v>141</v>
      </c>
      <c r="C114" s="36" t="s">
        <v>1406</v>
      </c>
      <c r="D114" s="37" t="s">
        <v>5</v>
      </c>
      <c r="E114" s="13" t="s">
        <v>1407</v>
      </c>
      <c r="F114" s="38" t="s">
        <v>52</v>
      </c>
      <c r="G114" s="39">
        <v>2</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1408</v>
      </c>
    </row>
    <row r="117" spans="1:16" x14ac:dyDescent="0.2">
      <c r="A117" t="s">
        <v>57</v>
      </c>
      <c r="E117" s="41" t="s">
        <v>58</v>
      </c>
    </row>
    <row r="118" spans="1:16" x14ac:dyDescent="0.2">
      <c r="A118" t="s">
        <v>49</v>
      </c>
      <c r="B118" s="36" t="s">
        <v>145</v>
      </c>
      <c r="C118" s="36" t="s">
        <v>1377</v>
      </c>
      <c r="D118" s="37" t="s">
        <v>5</v>
      </c>
      <c r="E118" s="13" t="s">
        <v>1378</v>
      </c>
      <c r="F118" s="38" t="s">
        <v>52</v>
      </c>
      <c r="G118" s="39">
        <v>16</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1409</v>
      </c>
    </row>
    <row r="121" spans="1:16" x14ac:dyDescent="0.2">
      <c r="A121" t="s">
        <v>57</v>
      </c>
      <c r="E121" s="41" t="s">
        <v>58</v>
      </c>
    </row>
    <row r="122" spans="1:16" x14ac:dyDescent="0.2">
      <c r="A122" t="s">
        <v>49</v>
      </c>
      <c r="B122" s="36" t="s">
        <v>148</v>
      </c>
      <c r="C122" s="36" t="s">
        <v>1410</v>
      </c>
      <c r="D122" s="37" t="s">
        <v>5</v>
      </c>
      <c r="E122" s="13" t="s">
        <v>1411</v>
      </c>
      <c r="F122" s="38" t="s">
        <v>52</v>
      </c>
      <c r="G122" s="39">
        <v>4</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1412</v>
      </c>
    </row>
    <row r="125" spans="1:16" x14ac:dyDescent="0.2">
      <c r="A125" t="s">
        <v>57</v>
      </c>
      <c r="E125" s="41" t="s">
        <v>58</v>
      </c>
    </row>
    <row r="126" spans="1:16" x14ac:dyDescent="0.2">
      <c r="A126" t="s">
        <v>49</v>
      </c>
      <c r="B126" s="36" t="s">
        <v>152</v>
      </c>
      <c r="C126" s="36" t="s">
        <v>1392</v>
      </c>
      <c r="D126" s="37" t="s">
        <v>5</v>
      </c>
      <c r="E126" s="13" t="s">
        <v>1393</v>
      </c>
      <c r="F126" s="38" t="s">
        <v>52</v>
      </c>
      <c r="G126" s="39">
        <v>24</v>
      </c>
      <c r="H126" s="38">
        <v>0</v>
      </c>
      <c r="I126" s="38">
        <f>ROUND(G126*H126,6)</f>
        <v>0</v>
      </c>
      <c r="L126" s="40">
        <v>0</v>
      </c>
      <c r="M126" s="34">
        <f>ROUND(ROUND(L126,2)*ROUND(G126,3),2)</f>
        <v>0</v>
      </c>
      <c r="N126" s="38" t="s">
        <v>269</v>
      </c>
      <c r="O126">
        <f>(M126*21)/100</f>
        <v>0</v>
      </c>
      <c r="P126" t="s">
        <v>27</v>
      </c>
    </row>
    <row r="127" spans="1:16" x14ac:dyDescent="0.2">
      <c r="A127" s="37" t="s">
        <v>54</v>
      </c>
      <c r="E127" s="41" t="s">
        <v>5</v>
      </c>
    </row>
    <row r="128" spans="1:16" ht="25.5" x14ac:dyDescent="0.2">
      <c r="A128" s="37" t="s">
        <v>55</v>
      </c>
      <c r="E128" s="42" t="s">
        <v>1413</v>
      </c>
    </row>
    <row r="129" spans="1:16" ht="76.5" x14ac:dyDescent="0.2">
      <c r="A129" t="s">
        <v>57</v>
      </c>
      <c r="E129" s="41" t="s">
        <v>1414</v>
      </c>
    </row>
    <row r="130" spans="1:16" ht="25.5" x14ac:dyDescent="0.2">
      <c r="A130" t="s">
        <v>49</v>
      </c>
      <c r="B130" s="36" t="s">
        <v>1415</v>
      </c>
      <c r="C130" s="36" t="s">
        <v>1416</v>
      </c>
      <c r="D130" s="37" t="s">
        <v>5</v>
      </c>
      <c r="E130" s="13" t="s">
        <v>1417</v>
      </c>
      <c r="F130" s="38" t="s">
        <v>52</v>
      </c>
      <c r="G130" s="39">
        <v>2</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1418</v>
      </c>
    </row>
    <row r="133" spans="1:16" x14ac:dyDescent="0.2">
      <c r="A133" t="s">
        <v>57</v>
      </c>
      <c r="E133" s="41" t="s">
        <v>58</v>
      </c>
    </row>
    <row r="134" spans="1:16" x14ac:dyDescent="0.2">
      <c r="A134" t="s">
        <v>49</v>
      </c>
      <c r="B134" s="36" t="s">
        <v>1419</v>
      </c>
      <c r="C134" s="36" t="s">
        <v>1420</v>
      </c>
      <c r="D134" s="37" t="s">
        <v>5</v>
      </c>
      <c r="E134" s="13" t="s">
        <v>1421</v>
      </c>
      <c r="F134" s="38" t="s">
        <v>52</v>
      </c>
      <c r="G134" s="39">
        <v>2</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1422</v>
      </c>
    </row>
    <row r="137" spans="1:16" x14ac:dyDescent="0.2">
      <c r="A137" t="s">
        <v>57</v>
      </c>
      <c r="E137" s="41" t="s">
        <v>58</v>
      </c>
    </row>
    <row r="138" spans="1:16" x14ac:dyDescent="0.2">
      <c r="A138" t="s">
        <v>46</v>
      </c>
      <c r="C138" s="33" t="s">
        <v>1423</v>
      </c>
      <c r="E138" s="35" t="s">
        <v>1424</v>
      </c>
      <c r="J138" s="34">
        <f>0</f>
        <v>0</v>
      </c>
      <c r="K138" s="34">
        <f>0</f>
        <v>0</v>
      </c>
      <c r="L138" s="34">
        <f>0+L139+L143</f>
        <v>0</v>
      </c>
      <c r="M138" s="34">
        <f>0+M139+M143</f>
        <v>0</v>
      </c>
    </row>
    <row r="139" spans="1:16" ht="25.5" x14ac:dyDescent="0.2">
      <c r="A139" t="s">
        <v>49</v>
      </c>
      <c r="B139" s="36" t="s">
        <v>156</v>
      </c>
      <c r="C139" s="36" t="s">
        <v>1425</v>
      </c>
      <c r="D139" s="37" t="s">
        <v>5</v>
      </c>
      <c r="E139" s="13" t="s">
        <v>1426</v>
      </c>
      <c r="F139" s="38" t="s">
        <v>288</v>
      </c>
      <c r="G139" s="39">
        <v>1276.9469999999999</v>
      </c>
      <c r="H139" s="38">
        <v>0</v>
      </c>
      <c r="I139" s="38">
        <f>ROUND(G139*H139,6)</f>
        <v>0</v>
      </c>
      <c r="L139" s="40">
        <v>0</v>
      </c>
      <c r="M139" s="34">
        <f>ROUND(ROUND(L139,2)*ROUND(G139,3),2)</f>
        <v>0</v>
      </c>
      <c r="N139" s="38" t="s">
        <v>488</v>
      </c>
      <c r="O139">
        <f>(M139*21)/100</f>
        <v>0</v>
      </c>
      <c r="P139" t="s">
        <v>27</v>
      </c>
    </row>
    <row r="140" spans="1:16" x14ac:dyDescent="0.2">
      <c r="A140" s="37" t="s">
        <v>54</v>
      </c>
      <c r="E140" s="41" t="s">
        <v>5</v>
      </c>
    </row>
    <row r="141" spans="1:16" x14ac:dyDescent="0.2">
      <c r="A141" s="37" t="s">
        <v>55</v>
      </c>
      <c r="E141" s="42" t="s">
        <v>1427</v>
      </c>
    </row>
    <row r="142" spans="1:16" x14ac:dyDescent="0.2">
      <c r="A142" t="s">
        <v>57</v>
      </c>
      <c r="E142" s="41" t="s">
        <v>58</v>
      </c>
    </row>
    <row r="143" spans="1:16" ht="25.5" x14ac:dyDescent="0.2">
      <c r="A143" t="s">
        <v>49</v>
      </c>
      <c r="B143" s="36" t="s">
        <v>159</v>
      </c>
      <c r="C143" s="36" t="s">
        <v>1428</v>
      </c>
      <c r="D143" s="37" t="s">
        <v>5</v>
      </c>
      <c r="E143" s="13" t="s">
        <v>1429</v>
      </c>
      <c r="F143" s="38" t="s">
        <v>288</v>
      </c>
      <c r="G143" s="39">
        <v>49.845999999999997</v>
      </c>
      <c r="H143" s="38">
        <v>0</v>
      </c>
      <c r="I143" s="38">
        <f>ROUND(G143*H143,6)</f>
        <v>0</v>
      </c>
      <c r="L143" s="40">
        <v>0</v>
      </c>
      <c r="M143" s="34">
        <f>ROUND(ROUND(L143,2)*ROUND(G143,3),2)</f>
        <v>0</v>
      </c>
      <c r="N143" s="38" t="s">
        <v>488</v>
      </c>
      <c r="O143">
        <f>(M143*21)/100</f>
        <v>0</v>
      </c>
      <c r="P143" t="s">
        <v>27</v>
      </c>
    </row>
    <row r="144" spans="1:16" x14ac:dyDescent="0.2">
      <c r="A144" s="37" t="s">
        <v>54</v>
      </c>
      <c r="E144" s="41" t="s">
        <v>5</v>
      </c>
    </row>
    <row r="145" spans="1:16" x14ac:dyDescent="0.2">
      <c r="A145" s="37" t="s">
        <v>55</v>
      </c>
      <c r="E145" s="42" t="s">
        <v>1430</v>
      </c>
    </row>
    <row r="146" spans="1:16" x14ac:dyDescent="0.2">
      <c r="A146" t="s">
        <v>57</v>
      </c>
      <c r="E146" s="41" t="s">
        <v>58</v>
      </c>
    </row>
    <row r="147" spans="1:16" x14ac:dyDescent="0.2">
      <c r="A147" t="s">
        <v>46</v>
      </c>
      <c r="C147" s="33" t="s">
        <v>333</v>
      </c>
      <c r="E147" s="35" t="s">
        <v>1431</v>
      </c>
      <c r="J147" s="34">
        <f>0</f>
        <v>0</v>
      </c>
      <c r="K147" s="34">
        <f>0</f>
        <v>0</v>
      </c>
      <c r="L147" s="34">
        <f>0+L148+L152+L156+L160</f>
        <v>0</v>
      </c>
      <c r="M147" s="34">
        <f>0+M148+M152+M156+M160</f>
        <v>0</v>
      </c>
    </row>
    <row r="148" spans="1:16" x14ac:dyDescent="0.2">
      <c r="A148" t="s">
        <v>49</v>
      </c>
      <c r="B148" s="36" t="s">
        <v>163</v>
      </c>
      <c r="C148" s="36" t="s">
        <v>1432</v>
      </c>
      <c r="D148" s="37" t="s">
        <v>5</v>
      </c>
      <c r="E148" s="13" t="s">
        <v>1433</v>
      </c>
      <c r="F148" s="38" t="s">
        <v>52</v>
      </c>
      <c r="G148" s="39">
        <v>2</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x14ac:dyDescent="0.2">
      <c r="A150" s="37" t="s">
        <v>55</v>
      </c>
      <c r="E150" s="42" t="s">
        <v>1434</v>
      </c>
    </row>
    <row r="151" spans="1:16" x14ac:dyDescent="0.2">
      <c r="A151" t="s">
        <v>57</v>
      </c>
      <c r="E151" s="41" t="s">
        <v>58</v>
      </c>
    </row>
    <row r="152" spans="1:16" x14ac:dyDescent="0.2">
      <c r="A152" t="s">
        <v>49</v>
      </c>
      <c r="B152" s="36" t="s">
        <v>166</v>
      </c>
      <c r="C152" s="36" t="s">
        <v>1435</v>
      </c>
      <c r="D152" s="37" t="s">
        <v>5</v>
      </c>
      <c r="E152" s="13" t="s">
        <v>1436</v>
      </c>
      <c r="F152" s="38" t="s">
        <v>52</v>
      </c>
      <c r="G152" s="39">
        <v>2</v>
      </c>
      <c r="H152" s="38">
        <v>0</v>
      </c>
      <c r="I152" s="38">
        <f>ROUND(G152*H152,6)</f>
        <v>0</v>
      </c>
      <c r="L152" s="40">
        <v>0</v>
      </c>
      <c r="M152" s="34">
        <f>ROUND(ROUND(L152,2)*ROUND(G152,3),2)</f>
        <v>0</v>
      </c>
      <c r="N152" s="38" t="s">
        <v>488</v>
      </c>
      <c r="O152">
        <f>(M152*21)/100</f>
        <v>0</v>
      </c>
      <c r="P152" t="s">
        <v>27</v>
      </c>
    </row>
    <row r="153" spans="1:16" x14ac:dyDescent="0.2">
      <c r="A153" s="37" t="s">
        <v>54</v>
      </c>
      <c r="E153" s="41" t="s">
        <v>5</v>
      </c>
    </row>
    <row r="154" spans="1:16" x14ac:dyDescent="0.2">
      <c r="A154" s="37" t="s">
        <v>55</v>
      </c>
      <c r="E154" s="42" t="s">
        <v>1434</v>
      </c>
    </row>
    <row r="155" spans="1:16" x14ac:dyDescent="0.2">
      <c r="A155" t="s">
        <v>57</v>
      </c>
      <c r="E155" s="41" t="s">
        <v>58</v>
      </c>
    </row>
    <row r="156" spans="1:16" x14ac:dyDescent="0.2">
      <c r="A156" t="s">
        <v>49</v>
      </c>
      <c r="B156" s="36" t="s">
        <v>170</v>
      </c>
      <c r="C156" s="36" t="s">
        <v>1437</v>
      </c>
      <c r="D156" s="37" t="s">
        <v>5</v>
      </c>
      <c r="E156" s="13" t="s">
        <v>1438</v>
      </c>
      <c r="F156" s="38" t="s">
        <v>52</v>
      </c>
      <c r="G156" s="39">
        <v>2</v>
      </c>
      <c r="H156" s="38">
        <v>0</v>
      </c>
      <c r="I156" s="38">
        <f>ROUND(G156*H156,6)</f>
        <v>0</v>
      </c>
      <c r="L156" s="40">
        <v>0</v>
      </c>
      <c r="M156" s="34">
        <f>ROUND(ROUND(L156,2)*ROUND(G156,3),2)</f>
        <v>0</v>
      </c>
      <c r="N156" s="38" t="s">
        <v>269</v>
      </c>
      <c r="O156">
        <f>(M156*21)/100</f>
        <v>0</v>
      </c>
      <c r="P156" t="s">
        <v>27</v>
      </c>
    </row>
    <row r="157" spans="1:16" x14ac:dyDescent="0.2">
      <c r="A157" s="37" t="s">
        <v>54</v>
      </c>
      <c r="E157" s="41" t="s">
        <v>5</v>
      </c>
    </row>
    <row r="158" spans="1:16" x14ac:dyDescent="0.2">
      <c r="A158" s="37" t="s">
        <v>55</v>
      </c>
      <c r="E158" s="42" t="s">
        <v>1439</v>
      </c>
    </row>
    <row r="159" spans="1:16" ht="114.75" x14ac:dyDescent="0.2">
      <c r="A159" t="s">
        <v>57</v>
      </c>
      <c r="E159" s="41" t="s">
        <v>1440</v>
      </c>
    </row>
    <row r="160" spans="1:16" x14ac:dyDescent="0.2">
      <c r="A160" t="s">
        <v>49</v>
      </c>
      <c r="B160" s="36" t="s">
        <v>174</v>
      </c>
      <c r="C160" s="36" t="s">
        <v>1441</v>
      </c>
      <c r="D160" s="37" t="s">
        <v>5</v>
      </c>
      <c r="E160" s="13" t="s">
        <v>1442</v>
      </c>
      <c r="F160" s="38" t="s">
        <v>52</v>
      </c>
      <c r="G160" s="39">
        <v>2</v>
      </c>
      <c r="H160" s="38">
        <v>0</v>
      </c>
      <c r="I160" s="38">
        <f>ROUND(G160*H160,6)</f>
        <v>0</v>
      </c>
      <c r="L160" s="40">
        <v>0</v>
      </c>
      <c r="M160" s="34">
        <f>ROUND(ROUND(L160,2)*ROUND(G160,3),2)</f>
        <v>0</v>
      </c>
      <c r="N160" s="38" t="s">
        <v>269</v>
      </c>
      <c r="O160">
        <f>(M160*21)/100</f>
        <v>0</v>
      </c>
      <c r="P160" t="s">
        <v>27</v>
      </c>
    </row>
    <row r="161" spans="1:16" x14ac:dyDescent="0.2">
      <c r="A161" s="37" t="s">
        <v>54</v>
      </c>
      <c r="E161" s="41" t="s">
        <v>5</v>
      </c>
    </row>
    <row r="162" spans="1:16" x14ac:dyDescent="0.2">
      <c r="A162" s="37" t="s">
        <v>55</v>
      </c>
      <c r="E162" s="42" t="s">
        <v>1439</v>
      </c>
    </row>
    <row r="163" spans="1:16" ht="127.5" x14ac:dyDescent="0.2">
      <c r="A163" t="s">
        <v>57</v>
      </c>
      <c r="E163" s="41" t="s">
        <v>1443</v>
      </c>
    </row>
    <row r="164" spans="1:16" x14ac:dyDescent="0.2">
      <c r="A164" t="s">
        <v>46</v>
      </c>
      <c r="C164" s="33" t="s">
        <v>393</v>
      </c>
      <c r="E164" s="35" t="s">
        <v>1444</v>
      </c>
      <c r="J164" s="34">
        <f>0</f>
        <v>0</v>
      </c>
      <c r="K164" s="34">
        <f>0</f>
        <v>0</v>
      </c>
      <c r="L164" s="34">
        <f>0+L165+L169+L173</f>
        <v>0</v>
      </c>
      <c r="M164" s="34">
        <f>0+M165+M169+M173</f>
        <v>0</v>
      </c>
    </row>
    <row r="165" spans="1:16" x14ac:dyDescent="0.2">
      <c r="A165" t="s">
        <v>49</v>
      </c>
      <c r="B165" s="36" t="s">
        <v>179</v>
      </c>
      <c r="C165" s="36" t="s">
        <v>1445</v>
      </c>
      <c r="D165" s="37" t="s">
        <v>5</v>
      </c>
      <c r="E165" s="13" t="s">
        <v>1446</v>
      </c>
      <c r="F165" s="38" t="s">
        <v>288</v>
      </c>
      <c r="G165" s="39">
        <v>431.8</v>
      </c>
      <c r="H165" s="38">
        <v>0</v>
      </c>
      <c r="I165" s="38">
        <f>ROUND(G165*H165,6)</f>
        <v>0</v>
      </c>
      <c r="L165" s="40">
        <v>0</v>
      </c>
      <c r="M165" s="34">
        <f>ROUND(ROUND(L165,2)*ROUND(G165,3),2)</f>
        <v>0</v>
      </c>
      <c r="N165" s="38" t="s">
        <v>488</v>
      </c>
      <c r="O165">
        <f>(M165*21)/100</f>
        <v>0</v>
      </c>
      <c r="P165" t="s">
        <v>27</v>
      </c>
    </row>
    <row r="166" spans="1:16" x14ac:dyDescent="0.2">
      <c r="A166" s="37" t="s">
        <v>54</v>
      </c>
      <c r="E166" s="41" t="s">
        <v>5</v>
      </c>
    </row>
    <row r="167" spans="1:16" x14ac:dyDescent="0.2">
      <c r="A167" s="37" t="s">
        <v>55</v>
      </c>
      <c r="E167" s="42" t="s">
        <v>1447</v>
      </c>
    </row>
    <row r="168" spans="1:16" x14ac:dyDescent="0.2">
      <c r="A168" t="s">
        <v>57</v>
      </c>
      <c r="E168" s="41" t="s">
        <v>58</v>
      </c>
    </row>
    <row r="169" spans="1:16" x14ac:dyDescent="0.2">
      <c r="A169" t="s">
        <v>49</v>
      </c>
      <c r="B169" s="36" t="s">
        <v>184</v>
      </c>
      <c r="C169" s="36" t="s">
        <v>1448</v>
      </c>
      <c r="D169" s="37" t="s">
        <v>5</v>
      </c>
      <c r="E169" s="13" t="s">
        <v>1449</v>
      </c>
      <c r="F169" s="38" t="s">
        <v>52</v>
      </c>
      <c r="G169" s="39">
        <v>1</v>
      </c>
      <c r="H169" s="38">
        <v>0</v>
      </c>
      <c r="I169" s="38">
        <f>ROUND(G169*H169,6)</f>
        <v>0</v>
      </c>
      <c r="L169" s="40">
        <v>0</v>
      </c>
      <c r="M169" s="34">
        <f>ROUND(ROUND(L169,2)*ROUND(G169,3),2)</f>
        <v>0</v>
      </c>
      <c r="N169" s="38" t="s">
        <v>488</v>
      </c>
      <c r="O169">
        <f>(M169*21)/100</f>
        <v>0</v>
      </c>
      <c r="P169" t="s">
        <v>27</v>
      </c>
    </row>
    <row r="170" spans="1:16" x14ac:dyDescent="0.2">
      <c r="A170" s="37" t="s">
        <v>54</v>
      </c>
      <c r="E170" s="41" t="s">
        <v>5</v>
      </c>
    </row>
    <row r="171" spans="1:16" x14ac:dyDescent="0.2">
      <c r="A171" s="37" t="s">
        <v>55</v>
      </c>
      <c r="E171" s="42" t="s">
        <v>1450</v>
      </c>
    </row>
    <row r="172" spans="1:16" x14ac:dyDescent="0.2">
      <c r="A172" t="s">
        <v>57</v>
      </c>
      <c r="E172" s="41" t="s">
        <v>58</v>
      </c>
    </row>
    <row r="173" spans="1:16" x14ac:dyDescent="0.2">
      <c r="A173" t="s">
        <v>49</v>
      </c>
      <c r="B173" s="36" t="s">
        <v>188</v>
      </c>
      <c r="C173" s="36" t="s">
        <v>1451</v>
      </c>
      <c r="D173" s="37" t="s">
        <v>5</v>
      </c>
      <c r="E173" s="13" t="s">
        <v>1452</v>
      </c>
      <c r="F173" s="38" t="s">
        <v>504</v>
      </c>
      <c r="G173" s="39">
        <v>3308.24</v>
      </c>
      <c r="H173" s="38">
        <v>0</v>
      </c>
      <c r="I173" s="38">
        <f>ROUND(G173*H173,6)</f>
        <v>0</v>
      </c>
      <c r="L173" s="40">
        <v>0</v>
      </c>
      <c r="M173" s="34">
        <f>ROUND(ROUND(L173,2)*ROUND(G173,3),2)</f>
        <v>0</v>
      </c>
      <c r="N173" s="38" t="s">
        <v>269</v>
      </c>
      <c r="O173">
        <f>(M173*21)/100</f>
        <v>0</v>
      </c>
      <c r="P173" t="s">
        <v>27</v>
      </c>
    </row>
    <row r="174" spans="1:16" x14ac:dyDescent="0.2">
      <c r="A174" s="37" t="s">
        <v>54</v>
      </c>
      <c r="E174" s="41" t="s">
        <v>5</v>
      </c>
    </row>
    <row r="175" spans="1:16" x14ac:dyDescent="0.2">
      <c r="A175" s="37" t="s">
        <v>55</v>
      </c>
      <c r="E175" s="42" t="s">
        <v>1453</v>
      </c>
    </row>
    <row r="176" spans="1:16" ht="140.25" x14ac:dyDescent="0.2">
      <c r="A176" t="s">
        <v>57</v>
      </c>
      <c r="E176" s="41" t="s">
        <v>1454</v>
      </c>
    </row>
    <row r="177" spans="1:16" x14ac:dyDescent="0.2">
      <c r="A177" t="s">
        <v>46</v>
      </c>
      <c r="C177" s="33" t="s">
        <v>405</v>
      </c>
      <c r="E177" s="35" t="s">
        <v>1455</v>
      </c>
      <c r="J177" s="34">
        <f>0</f>
        <v>0</v>
      </c>
      <c r="K177" s="34">
        <f>0</f>
        <v>0</v>
      </c>
      <c r="L177" s="34">
        <f>0+L178+L182+L186+L190+L194+L198+L202</f>
        <v>0</v>
      </c>
      <c r="M177" s="34">
        <f>0+M178+M182+M186+M190+M194+M198+M202</f>
        <v>0</v>
      </c>
    </row>
    <row r="178" spans="1:16" x14ac:dyDescent="0.2">
      <c r="A178" t="s">
        <v>49</v>
      </c>
      <c r="B178" s="36" t="s">
        <v>192</v>
      </c>
      <c r="C178" s="36" t="s">
        <v>1456</v>
      </c>
      <c r="D178" s="37" t="s">
        <v>5</v>
      </c>
      <c r="E178" s="13" t="s">
        <v>1457</v>
      </c>
      <c r="F178" s="38" t="s">
        <v>283</v>
      </c>
      <c r="G178" s="39">
        <v>3778.36</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ht="51" x14ac:dyDescent="0.2">
      <c r="A180" s="37" t="s">
        <v>55</v>
      </c>
      <c r="E180" s="42" t="s">
        <v>1458</v>
      </c>
    </row>
    <row r="181" spans="1:16" x14ac:dyDescent="0.2">
      <c r="A181" t="s">
        <v>57</v>
      </c>
      <c r="E181" s="41" t="s">
        <v>58</v>
      </c>
    </row>
    <row r="182" spans="1:16" ht="25.5" x14ac:dyDescent="0.2">
      <c r="A182" t="s">
        <v>49</v>
      </c>
      <c r="B182" s="36" t="s">
        <v>196</v>
      </c>
      <c r="C182" s="36" t="s">
        <v>1459</v>
      </c>
      <c r="D182" s="37" t="s">
        <v>5</v>
      </c>
      <c r="E182" s="13" t="s">
        <v>1460</v>
      </c>
      <c r="F182" s="38" t="s">
        <v>1461</v>
      </c>
      <c r="G182" s="39">
        <v>15053.44</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1462</v>
      </c>
    </row>
    <row r="185" spans="1:16" x14ac:dyDescent="0.2">
      <c r="A185" t="s">
        <v>57</v>
      </c>
      <c r="E185" s="41" t="s">
        <v>58</v>
      </c>
    </row>
    <row r="186" spans="1:16" ht="25.5" x14ac:dyDescent="0.2">
      <c r="A186" t="s">
        <v>49</v>
      </c>
      <c r="B186" s="36" t="s">
        <v>200</v>
      </c>
      <c r="C186" s="36" t="s">
        <v>1463</v>
      </c>
      <c r="D186" s="37" t="s">
        <v>5</v>
      </c>
      <c r="E186" s="13" t="s">
        <v>1464</v>
      </c>
      <c r="F186" s="38" t="s">
        <v>288</v>
      </c>
      <c r="G186" s="39">
        <v>528</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1465</v>
      </c>
    </row>
    <row r="189" spans="1:16" x14ac:dyDescent="0.2">
      <c r="A189" t="s">
        <v>57</v>
      </c>
      <c r="E189" s="41" t="s">
        <v>58</v>
      </c>
    </row>
    <row r="190" spans="1:16" ht="25.5" x14ac:dyDescent="0.2">
      <c r="A190" t="s">
        <v>49</v>
      </c>
      <c r="B190" s="36" t="s">
        <v>203</v>
      </c>
      <c r="C190" s="36" t="s">
        <v>1466</v>
      </c>
      <c r="D190" s="37" t="s">
        <v>5</v>
      </c>
      <c r="E190" s="13" t="s">
        <v>1467</v>
      </c>
      <c r="F190" s="38" t="s">
        <v>288</v>
      </c>
      <c r="G190" s="39">
        <v>490</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ht="38.25" x14ac:dyDescent="0.2">
      <c r="A192" s="37" t="s">
        <v>55</v>
      </c>
      <c r="E192" s="42" t="s">
        <v>1468</v>
      </c>
    </row>
    <row r="193" spans="1:16" x14ac:dyDescent="0.2">
      <c r="A193" t="s">
        <v>57</v>
      </c>
      <c r="E193" s="41" t="s">
        <v>58</v>
      </c>
    </row>
    <row r="194" spans="1:16" ht="25.5" x14ac:dyDescent="0.2">
      <c r="A194" t="s">
        <v>49</v>
      </c>
      <c r="B194" s="36" t="s">
        <v>207</v>
      </c>
      <c r="C194" s="36" t="s">
        <v>1469</v>
      </c>
      <c r="D194" s="37" t="s">
        <v>5</v>
      </c>
      <c r="E194" s="13" t="s">
        <v>1470</v>
      </c>
      <c r="F194" s="38" t="s">
        <v>288</v>
      </c>
      <c r="G194" s="39">
        <v>258</v>
      </c>
      <c r="H194" s="38">
        <v>0</v>
      </c>
      <c r="I194" s="38">
        <f>ROUND(G194*H194,6)</f>
        <v>0</v>
      </c>
      <c r="L194" s="40">
        <v>0</v>
      </c>
      <c r="M194" s="34">
        <f>ROUND(ROUND(L194,2)*ROUND(G194,3),2)</f>
        <v>0</v>
      </c>
      <c r="N194" s="38" t="s">
        <v>1471</v>
      </c>
      <c r="O194">
        <f>(M194*21)/100</f>
        <v>0</v>
      </c>
      <c r="P194" t="s">
        <v>27</v>
      </c>
    </row>
    <row r="195" spans="1:16" x14ac:dyDescent="0.2">
      <c r="A195" s="37" t="s">
        <v>54</v>
      </c>
      <c r="E195" s="41" t="s">
        <v>5</v>
      </c>
    </row>
    <row r="196" spans="1:16" x14ac:dyDescent="0.2">
      <c r="A196" s="37" t="s">
        <v>55</v>
      </c>
      <c r="E196" s="42" t="s">
        <v>1472</v>
      </c>
    </row>
    <row r="197" spans="1:16" ht="229.5" x14ac:dyDescent="0.2">
      <c r="A197" t="s">
        <v>57</v>
      </c>
      <c r="E197" s="41" t="s">
        <v>1473</v>
      </c>
    </row>
    <row r="198" spans="1:16" ht="38.25" x14ac:dyDescent="0.2">
      <c r="A198" t="s">
        <v>49</v>
      </c>
      <c r="B198" s="36" t="s">
        <v>211</v>
      </c>
      <c r="C198" s="36" t="s">
        <v>1474</v>
      </c>
      <c r="D198" s="37" t="s">
        <v>5</v>
      </c>
      <c r="E198" s="13" t="s">
        <v>1475</v>
      </c>
      <c r="F198" s="38" t="s">
        <v>288</v>
      </c>
      <c r="G198" s="39">
        <v>49.845999999999997</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1476</v>
      </c>
    </row>
    <row r="201" spans="1:16" x14ac:dyDescent="0.2">
      <c r="A201" t="s">
        <v>57</v>
      </c>
      <c r="E201" s="41" t="s">
        <v>58</v>
      </c>
    </row>
    <row r="202" spans="1:16" x14ac:dyDescent="0.2">
      <c r="A202" t="s">
        <v>49</v>
      </c>
      <c r="B202" s="36" t="s">
        <v>1477</v>
      </c>
      <c r="C202" s="36" t="s">
        <v>1478</v>
      </c>
      <c r="D202" s="37" t="s">
        <v>5</v>
      </c>
      <c r="E202" s="13" t="s">
        <v>1479</v>
      </c>
      <c r="F202" s="38" t="s">
        <v>52</v>
      </c>
      <c r="G202" s="39">
        <v>258</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1480</v>
      </c>
    </row>
    <row r="205" spans="1:16" x14ac:dyDescent="0.2">
      <c r="A205" t="s">
        <v>57</v>
      </c>
      <c r="E205" s="41" t="s">
        <v>58</v>
      </c>
    </row>
    <row r="206" spans="1:16" x14ac:dyDescent="0.2">
      <c r="A206" t="s">
        <v>46</v>
      </c>
      <c r="C206" s="33" t="s">
        <v>624</v>
      </c>
      <c r="E206" s="35" t="s">
        <v>625</v>
      </c>
      <c r="J206" s="34">
        <f>0</f>
        <v>0</v>
      </c>
      <c r="K206" s="34">
        <f>0</f>
        <v>0</v>
      </c>
      <c r="L206" s="34">
        <f>0+L207+L211+L215+L219+L223+L227</f>
        <v>0</v>
      </c>
      <c r="M206" s="34">
        <f>0+M207+M211+M215+M219+M223+M227</f>
        <v>0</v>
      </c>
    </row>
    <row r="207" spans="1:16" ht="25.5" x14ac:dyDescent="0.2">
      <c r="A207" t="s">
        <v>49</v>
      </c>
      <c r="B207" s="36" t="s">
        <v>214</v>
      </c>
      <c r="C207" s="36" t="s">
        <v>1481</v>
      </c>
      <c r="D207" s="37" t="s">
        <v>1482</v>
      </c>
      <c r="E207" s="13" t="s">
        <v>1483</v>
      </c>
      <c r="F207" s="38" t="s">
        <v>629</v>
      </c>
      <c r="G207" s="39">
        <v>1354.809</v>
      </c>
      <c r="H207" s="38">
        <v>0</v>
      </c>
      <c r="I207" s="38">
        <f>ROUND(G207*H207,6)</f>
        <v>0</v>
      </c>
      <c r="L207" s="40">
        <v>0</v>
      </c>
      <c r="M207" s="34">
        <f>ROUND(ROUND(L207,2)*ROUND(G207,3),2)</f>
        <v>0</v>
      </c>
      <c r="N207" s="38" t="s">
        <v>269</v>
      </c>
      <c r="O207">
        <f>(M207*21)/100</f>
        <v>0</v>
      </c>
      <c r="P207" t="s">
        <v>27</v>
      </c>
    </row>
    <row r="208" spans="1:16" x14ac:dyDescent="0.2">
      <c r="A208" s="37" t="s">
        <v>54</v>
      </c>
      <c r="E208" s="41" t="s">
        <v>5</v>
      </c>
    </row>
    <row r="209" spans="1:16" ht="25.5" x14ac:dyDescent="0.2">
      <c r="A209" s="37" t="s">
        <v>55</v>
      </c>
      <c r="E209" s="42" t="s">
        <v>1484</v>
      </c>
    </row>
    <row r="210" spans="1:16" ht="140.25" x14ac:dyDescent="0.2">
      <c r="A210" t="s">
        <v>57</v>
      </c>
      <c r="E210" s="41" t="s">
        <v>645</v>
      </c>
    </row>
    <row r="211" spans="1:16" ht="25.5" x14ac:dyDescent="0.2">
      <c r="A211" t="s">
        <v>49</v>
      </c>
      <c r="B211" s="36" t="s">
        <v>218</v>
      </c>
      <c r="C211" s="36" t="s">
        <v>1485</v>
      </c>
      <c r="D211" s="37" t="s">
        <v>1486</v>
      </c>
      <c r="E211" s="13" t="s">
        <v>1487</v>
      </c>
      <c r="F211" s="38" t="s">
        <v>629</v>
      </c>
      <c r="G211" s="39">
        <v>184.6</v>
      </c>
      <c r="H211" s="38">
        <v>0</v>
      </c>
      <c r="I211" s="38">
        <f>ROUND(G211*H211,6)</f>
        <v>0</v>
      </c>
      <c r="L211" s="40">
        <v>0</v>
      </c>
      <c r="M211" s="34">
        <f>ROUND(ROUND(L211,2)*ROUND(G211,3),2)</f>
        <v>0</v>
      </c>
      <c r="N211" s="38" t="s">
        <v>269</v>
      </c>
      <c r="O211">
        <f>(M211*21)/100</f>
        <v>0</v>
      </c>
      <c r="P211" t="s">
        <v>27</v>
      </c>
    </row>
    <row r="212" spans="1:16" x14ac:dyDescent="0.2">
      <c r="A212" s="37" t="s">
        <v>54</v>
      </c>
      <c r="E212" s="41" t="s">
        <v>5</v>
      </c>
    </row>
    <row r="213" spans="1:16" x14ac:dyDescent="0.2">
      <c r="A213" s="37" t="s">
        <v>55</v>
      </c>
      <c r="E213" s="42" t="s">
        <v>1488</v>
      </c>
    </row>
    <row r="214" spans="1:16" ht="140.25" x14ac:dyDescent="0.2">
      <c r="A214" t="s">
        <v>57</v>
      </c>
      <c r="E214" s="41" t="s">
        <v>645</v>
      </c>
    </row>
    <row r="215" spans="1:16" ht="25.5" x14ac:dyDescent="0.2">
      <c r="A215" t="s">
        <v>49</v>
      </c>
      <c r="B215" s="36" t="s">
        <v>222</v>
      </c>
      <c r="C215" s="36" t="s">
        <v>1489</v>
      </c>
      <c r="D215" s="37" t="s">
        <v>1490</v>
      </c>
      <c r="E215" s="13" t="s">
        <v>1491</v>
      </c>
      <c r="F215" s="38" t="s">
        <v>629</v>
      </c>
      <c r="G215" s="39">
        <v>0.23200000000000001</v>
      </c>
      <c r="H215" s="38">
        <v>0</v>
      </c>
      <c r="I215" s="38">
        <f>ROUND(G215*H215,6)</f>
        <v>0</v>
      </c>
      <c r="L215" s="40">
        <v>0</v>
      </c>
      <c r="M215" s="34">
        <f>ROUND(ROUND(L215,2)*ROUND(G215,3),2)</f>
        <v>0</v>
      </c>
      <c r="N215" s="38" t="s">
        <v>269</v>
      </c>
      <c r="O215">
        <f>(M215*21)/100</f>
        <v>0</v>
      </c>
      <c r="P215" t="s">
        <v>27</v>
      </c>
    </row>
    <row r="216" spans="1:16" x14ac:dyDescent="0.2">
      <c r="A216" s="37" t="s">
        <v>54</v>
      </c>
      <c r="E216" s="41" t="s">
        <v>5</v>
      </c>
    </row>
    <row r="217" spans="1:16" x14ac:dyDescent="0.2">
      <c r="A217" s="37" t="s">
        <v>55</v>
      </c>
      <c r="E217" s="42" t="s">
        <v>1492</v>
      </c>
    </row>
    <row r="218" spans="1:16" ht="140.25" x14ac:dyDescent="0.2">
      <c r="A218" t="s">
        <v>57</v>
      </c>
      <c r="E218" s="41" t="s">
        <v>645</v>
      </c>
    </row>
    <row r="219" spans="1:16" ht="25.5" x14ac:dyDescent="0.2">
      <c r="A219" t="s">
        <v>49</v>
      </c>
      <c r="B219" s="36" t="s">
        <v>225</v>
      </c>
      <c r="C219" s="36" t="s">
        <v>1493</v>
      </c>
      <c r="D219" s="37" t="s">
        <v>1494</v>
      </c>
      <c r="E219" s="13" t="s">
        <v>1495</v>
      </c>
      <c r="F219" s="38" t="s">
        <v>629</v>
      </c>
      <c r="G219" s="39">
        <v>0.46899999999999997</v>
      </c>
      <c r="H219" s="38">
        <v>0</v>
      </c>
      <c r="I219" s="38">
        <f>ROUND(G219*H219,6)</f>
        <v>0</v>
      </c>
      <c r="L219" s="40">
        <v>0</v>
      </c>
      <c r="M219" s="34">
        <f>ROUND(ROUND(L219,2)*ROUND(G219,3),2)</f>
        <v>0</v>
      </c>
      <c r="N219" s="38" t="s">
        <v>269</v>
      </c>
      <c r="O219">
        <f>(M219*21)/100</f>
        <v>0</v>
      </c>
      <c r="P219" t="s">
        <v>27</v>
      </c>
    </row>
    <row r="220" spans="1:16" x14ac:dyDescent="0.2">
      <c r="A220" s="37" t="s">
        <v>54</v>
      </c>
      <c r="E220" s="41" t="s">
        <v>5</v>
      </c>
    </row>
    <row r="221" spans="1:16" x14ac:dyDescent="0.2">
      <c r="A221" s="37" t="s">
        <v>55</v>
      </c>
      <c r="E221" s="42" t="s">
        <v>1496</v>
      </c>
    </row>
    <row r="222" spans="1:16" ht="140.25" x14ac:dyDescent="0.2">
      <c r="A222" t="s">
        <v>57</v>
      </c>
      <c r="E222" s="41" t="s">
        <v>645</v>
      </c>
    </row>
    <row r="223" spans="1:16" ht="25.5" x14ac:dyDescent="0.2">
      <c r="A223" t="s">
        <v>49</v>
      </c>
      <c r="B223" s="36" t="s">
        <v>229</v>
      </c>
      <c r="C223" s="36" t="s">
        <v>1497</v>
      </c>
      <c r="D223" s="37" t="s">
        <v>1498</v>
      </c>
      <c r="E223" s="13" t="s">
        <v>1499</v>
      </c>
      <c r="F223" s="38" t="s">
        <v>629</v>
      </c>
      <c r="G223" s="39">
        <v>30.524999999999999</v>
      </c>
      <c r="H223" s="38">
        <v>0</v>
      </c>
      <c r="I223" s="38">
        <f>ROUND(G223*H223,6)</f>
        <v>0</v>
      </c>
      <c r="L223" s="40">
        <v>0</v>
      </c>
      <c r="M223" s="34">
        <f>ROUND(ROUND(L223,2)*ROUND(G223,3),2)</f>
        <v>0</v>
      </c>
      <c r="N223" s="38" t="s">
        <v>269</v>
      </c>
      <c r="O223">
        <f>(M223*21)/100</f>
        <v>0</v>
      </c>
      <c r="P223" t="s">
        <v>27</v>
      </c>
    </row>
    <row r="224" spans="1:16" x14ac:dyDescent="0.2">
      <c r="A224" s="37" t="s">
        <v>54</v>
      </c>
      <c r="E224" s="41" t="s">
        <v>5</v>
      </c>
    </row>
    <row r="225" spans="1:16" x14ac:dyDescent="0.2">
      <c r="A225" s="37" t="s">
        <v>55</v>
      </c>
      <c r="E225" s="42" t="s">
        <v>1500</v>
      </c>
    </row>
    <row r="226" spans="1:16" ht="140.25" x14ac:dyDescent="0.2">
      <c r="A226" t="s">
        <v>57</v>
      </c>
      <c r="E226" s="41" t="s">
        <v>645</v>
      </c>
    </row>
    <row r="227" spans="1:16" ht="25.5" x14ac:dyDescent="0.2">
      <c r="A227" t="s">
        <v>49</v>
      </c>
      <c r="B227" s="36" t="s">
        <v>232</v>
      </c>
      <c r="C227" s="36" t="s">
        <v>1501</v>
      </c>
      <c r="D227" s="37" t="s">
        <v>1502</v>
      </c>
      <c r="E227" s="13" t="s">
        <v>1503</v>
      </c>
      <c r="F227" s="38" t="s">
        <v>629</v>
      </c>
      <c r="G227" s="39">
        <v>41.688000000000002</v>
      </c>
      <c r="H227" s="38">
        <v>0</v>
      </c>
      <c r="I227" s="38">
        <f>ROUND(G227*H227,6)</f>
        <v>0</v>
      </c>
      <c r="L227" s="40">
        <v>0</v>
      </c>
      <c r="M227" s="34">
        <f>ROUND(ROUND(L227,2)*ROUND(G227,3),2)</f>
        <v>0</v>
      </c>
      <c r="N227" s="38" t="s">
        <v>269</v>
      </c>
      <c r="O227">
        <f>(M227*21)/100</f>
        <v>0</v>
      </c>
      <c r="P227" t="s">
        <v>27</v>
      </c>
    </row>
    <row r="228" spans="1:16" x14ac:dyDescent="0.2">
      <c r="A228" s="37" t="s">
        <v>54</v>
      </c>
      <c r="E228" s="41" t="s">
        <v>5</v>
      </c>
    </row>
    <row r="229" spans="1:16" x14ac:dyDescent="0.2">
      <c r="A229" s="37" t="s">
        <v>55</v>
      </c>
      <c r="E229" s="42" t="s">
        <v>1504</v>
      </c>
    </row>
    <row r="230" spans="1:16" ht="140.25" x14ac:dyDescent="0.2">
      <c r="A230" t="s">
        <v>57</v>
      </c>
      <c r="E230"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1317</v>
      </c>
      <c r="M3" s="43">
        <f>Rekapitulace!C24</f>
        <v>0</v>
      </c>
      <c r="N3" s="25" t="s">
        <v>0</v>
      </c>
      <c r="O3" t="s">
        <v>23</v>
      </c>
      <c r="P3" t="s">
        <v>27</v>
      </c>
    </row>
    <row r="4" spans="1:20" ht="32.1" customHeight="1" x14ac:dyDescent="0.2">
      <c r="A4" s="28" t="s">
        <v>20</v>
      </c>
      <c r="B4" s="29" t="s">
        <v>28</v>
      </c>
      <c r="C4" s="2" t="s">
        <v>1317</v>
      </c>
      <c r="D4" s="9"/>
      <c r="E4" s="3" t="s">
        <v>1318</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COUNTIFS(L8:L109,"=0",A8:A109,"P")+COUNTIFS(L8:L109,"",A8:A109,"P")+SUM(Q8:Q109)</f>
        <v>25</v>
      </c>
    </row>
    <row r="8" spans="1:20" x14ac:dyDescent="0.2">
      <c r="A8" t="s">
        <v>44</v>
      </c>
      <c r="C8" s="30" t="s">
        <v>1507</v>
      </c>
      <c r="E8" s="32" t="s">
        <v>1506</v>
      </c>
      <c r="J8" s="31">
        <f>0+J9+J18+J75+J108</f>
        <v>0</v>
      </c>
      <c r="K8" s="31">
        <f>0+K9+K18+K75+K108</f>
        <v>0</v>
      </c>
      <c r="L8" s="31">
        <f>0+L9+L18+L75+L108</f>
        <v>0</v>
      </c>
      <c r="M8" s="31">
        <f>0+M9+M18+M75+M108</f>
        <v>0</v>
      </c>
    </row>
    <row r="9" spans="1:20" x14ac:dyDescent="0.2">
      <c r="A9" t="s">
        <v>46</v>
      </c>
      <c r="C9" s="33" t="s">
        <v>390</v>
      </c>
      <c r="E9" s="35" t="s">
        <v>1455</v>
      </c>
      <c r="J9" s="34">
        <f>0</f>
        <v>0</v>
      </c>
      <c r="K9" s="34">
        <f>0</f>
        <v>0</v>
      </c>
      <c r="L9" s="34">
        <f>0+L10+L14</f>
        <v>0</v>
      </c>
      <c r="M9" s="34">
        <f>0+M10+M14</f>
        <v>0</v>
      </c>
    </row>
    <row r="10" spans="1:20" x14ac:dyDescent="0.2">
      <c r="A10" t="s">
        <v>49</v>
      </c>
      <c r="B10" s="36" t="s">
        <v>47</v>
      </c>
      <c r="C10" s="36" t="s">
        <v>1508</v>
      </c>
      <c r="D10" s="37" t="s">
        <v>5</v>
      </c>
      <c r="E10" s="13" t="s">
        <v>1509</v>
      </c>
      <c r="F10" s="38" t="s">
        <v>52</v>
      </c>
      <c r="G10" s="39">
        <v>8</v>
      </c>
      <c r="H10" s="38">
        <v>0</v>
      </c>
      <c r="I10" s="38">
        <f>ROUND(G10*H10,6)</f>
        <v>0</v>
      </c>
      <c r="L10" s="40">
        <v>0</v>
      </c>
      <c r="M10" s="34">
        <f>ROUND(ROUND(L10,2)*ROUND(G10,3),2)</f>
        <v>0</v>
      </c>
      <c r="N10" s="38" t="s">
        <v>488</v>
      </c>
      <c r="O10">
        <f>(M10*21)/100</f>
        <v>0</v>
      </c>
      <c r="P10" t="s">
        <v>27</v>
      </c>
    </row>
    <row r="11" spans="1:20" x14ac:dyDescent="0.2">
      <c r="A11" s="37" t="s">
        <v>54</v>
      </c>
      <c r="E11" s="41" t="s">
        <v>5</v>
      </c>
    </row>
    <row r="12" spans="1:20" ht="63.75" x14ac:dyDescent="0.2">
      <c r="A12" s="37" t="s">
        <v>55</v>
      </c>
      <c r="E12" s="42" t="s">
        <v>1510</v>
      </c>
    </row>
    <row r="13" spans="1:20" x14ac:dyDescent="0.2">
      <c r="A13" t="s">
        <v>57</v>
      </c>
      <c r="E13" s="41" t="s">
        <v>58</v>
      </c>
    </row>
    <row r="14" spans="1:20" x14ac:dyDescent="0.2">
      <c r="A14" t="s">
        <v>49</v>
      </c>
      <c r="B14" s="36" t="s">
        <v>27</v>
      </c>
      <c r="C14" s="36" t="s">
        <v>1511</v>
      </c>
      <c r="D14" s="37" t="s">
        <v>5</v>
      </c>
      <c r="E14" s="13" t="s">
        <v>1512</v>
      </c>
      <c r="F14" s="38" t="s">
        <v>52</v>
      </c>
      <c r="G14" s="39">
        <v>18</v>
      </c>
      <c r="H14" s="38">
        <v>0</v>
      </c>
      <c r="I14" s="38">
        <f>ROUND(G14*H14,6)</f>
        <v>0</v>
      </c>
      <c r="L14" s="40">
        <v>0</v>
      </c>
      <c r="M14" s="34">
        <f>ROUND(ROUND(L14,2)*ROUND(G14,3),2)</f>
        <v>0</v>
      </c>
      <c r="N14" s="38" t="s">
        <v>488</v>
      </c>
      <c r="O14">
        <f>(M14*21)/100</f>
        <v>0</v>
      </c>
      <c r="P14" t="s">
        <v>27</v>
      </c>
    </row>
    <row r="15" spans="1:20" x14ac:dyDescent="0.2">
      <c r="A15" s="37" t="s">
        <v>54</v>
      </c>
      <c r="E15" s="41" t="s">
        <v>5</v>
      </c>
    </row>
    <row r="16" spans="1:20" ht="63.75" x14ac:dyDescent="0.2">
      <c r="A16" s="37" t="s">
        <v>55</v>
      </c>
      <c r="E16" s="42" t="s">
        <v>1510</v>
      </c>
    </row>
    <row r="17" spans="1:16" x14ac:dyDescent="0.2">
      <c r="A17" t="s">
        <v>57</v>
      </c>
      <c r="E17" s="41" t="s">
        <v>58</v>
      </c>
    </row>
    <row r="18" spans="1:16" x14ac:dyDescent="0.2">
      <c r="A18" t="s">
        <v>46</v>
      </c>
      <c r="C18" s="33" t="s">
        <v>393</v>
      </c>
      <c r="E18" s="35" t="s">
        <v>1444</v>
      </c>
      <c r="J18" s="34">
        <f>0</f>
        <v>0</v>
      </c>
      <c r="K18" s="34">
        <f>0</f>
        <v>0</v>
      </c>
      <c r="L18" s="34">
        <f>0+L19+L23+L27+L31+L35+L39+L43+L47+L51+L55+L59+L63+L67+L71</f>
        <v>0</v>
      </c>
      <c r="M18" s="34">
        <f>0+M19+M23+M27+M31+M35+M39+M43+M47+M51+M55+M59+M63+M67+M71</f>
        <v>0</v>
      </c>
    </row>
    <row r="19" spans="1:16" x14ac:dyDescent="0.2">
      <c r="A19" t="s">
        <v>49</v>
      </c>
      <c r="B19" s="36" t="s">
        <v>26</v>
      </c>
      <c r="C19" s="36" t="s">
        <v>1513</v>
      </c>
      <c r="D19" s="37" t="s">
        <v>5</v>
      </c>
      <c r="E19" s="13" t="s">
        <v>1514</v>
      </c>
      <c r="F19" s="38" t="s">
        <v>52</v>
      </c>
      <c r="G19" s="39">
        <v>1</v>
      </c>
      <c r="H19" s="38">
        <v>0</v>
      </c>
      <c r="I19" s="38">
        <f>ROUND(G19*H19,6)</f>
        <v>0</v>
      </c>
      <c r="L19" s="40">
        <v>0</v>
      </c>
      <c r="M19" s="34">
        <f>ROUND(ROUND(L19,2)*ROUND(G19,3),2)</f>
        <v>0</v>
      </c>
      <c r="N19" s="38" t="s">
        <v>488</v>
      </c>
      <c r="O19">
        <f>(M19*21)/100</f>
        <v>0</v>
      </c>
      <c r="P19" t="s">
        <v>27</v>
      </c>
    </row>
    <row r="20" spans="1:16" x14ac:dyDescent="0.2">
      <c r="A20" s="37" t="s">
        <v>54</v>
      </c>
      <c r="E20" s="41" t="s">
        <v>5</v>
      </c>
    </row>
    <row r="21" spans="1:16" x14ac:dyDescent="0.2">
      <c r="A21" s="37" t="s">
        <v>55</v>
      </c>
      <c r="E21" s="42" t="s">
        <v>1515</v>
      </c>
    </row>
    <row r="22" spans="1:16" x14ac:dyDescent="0.2">
      <c r="A22" t="s">
        <v>57</v>
      </c>
      <c r="E22" s="41" t="s">
        <v>58</v>
      </c>
    </row>
    <row r="23" spans="1:16" x14ac:dyDescent="0.2">
      <c r="A23" t="s">
        <v>49</v>
      </c>
      <c r="B23" s="36" t="s">
        <v>65</v>
      </c>
      <c r="C23" s="36" t="s">
        <v>1516</v>
      </c>
      <c r="D23" s="37" t="s">
        <v>5</v>
      </c>
      <c r="E23" s="13" t="s">
        <v>1517</v>
      </c>
      <c r="F23" s="38" t="s">
        <v>52</v>
      </c>
      <c r="G23" s="39">
        <v>1</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1518</v>
      </c>
    </row>
    <row r="26" spans="1:16" x14ac:dyDescent="0.2">
      <c r="A26" t="s">
        <v>57</v>
      </c>
      <c r="E26" s="41" t="s">
        <v>58</v>
      </c>
    </row>
    <row r="27" spans="1:16" x14ac:dyDescent="0.2">
      <c r="A27" t="s">
        <v>49</v>
      </c>
      <c r="B27" s="36" t="s">
        <v>69</v>
      </c>
      <c r="C27" s="36" t="s">
        <v>1519</v>
      </c>
      <c r="D27" s="37" t="s">
        <v>5</v>
      </c>
      <c r="E27" s="13" t="s">
        <v>1520</v>
      </c>
      <c r="F27" s="38" t="s">
        <v>52</v>
      </c>
      <c r="G27" s="39">
        <v>11</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1521</v>
      </c>
    </row>
    <row r="30" spans="1:16" x14ac:dyDescent="0.2">
      <c r="A30" t="s">
        <v>57</v>
      </c>
      <c r="E30" s="41" t="s">
        <v>58</v>
      </c>
    </row>
    <row r="31" spans="1:16" x14ac:dyDescent="0.2">
      <c r="A31" t="s">
        <v>49</v>
      </c>
      <c r="B31" s="36" t="s">
        <v>73</v>
      </c>
      <c r="C31" s="36" t="s">
        <v>1522</v>
      </c>
      <c r="D31" s="37" t="s">
        <v>5</v>
      </c>
      <c r="E31" s="13" t="s">
        <v>1523</v>
      </c>
      <c r="F31" s="38" t="s">
        <v>52</v>
      </c>
      <c r="G31" s="39">
        <v>4</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1524</v>
      </c>
    </row>
    <row r="34" spans="1:16" x14ac:dyDescent="0.2">
      <c r="A34" t="s">
        <v>57</v>
      </c>
      <c r="E34" s="41" t="s">
        <v>58</v>
      </c>
    </row>
    <row r="35" spans="1:16" x14ac:dyDescent="0.2">
      <c r="A35" t="s">
        <v>49</v>
      </c>
      <c r="B35" s="36" t="s">
        <v>77</v>
      </c>
      <c r="C35" s="36" t="s">
        <v>1525</v>
      </c>
      <c r="D35" s="37" t="s">
        <v>5</v>
      </c>
      <c r="E35" s="13" t="s">
        <v>1526</v>
      </c>
      <c r="F35" s="38" t="s">
        <v>52</v>
      </c>
      <c r="G35" s="39">
        <v>1</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1527</v>
      </c>
    </row>
    <row r="38" spans="1:16" x14ac:dyDescent="0.2">
      <c r="A38" t="s">
        <v>57</v>
      </c>
      <c r="E38" s="41" t="s">
        <v>58</v>
      </c>
    </row>
    <row r="39" spans="1:16" x14ac:dyDescent="0.2">
      <c r="A39" t="s">
        <v>49</v>
      </c>
      <c r="B39" s="36" t="s">
        <v>81</v>
      </c>
      <c r="C39" s="36" t="s">
        <v>1528</v>
      </c>
      <c r="D39" s="37" t="s">
        <v>5</v>
      </c>
      <c r="E39" s="13" t="s">
        <v>1529</v>
      </c>
      <c r="F39" s="38" t="s">
        <v>52</v>
      </c>
      <c r="G39" s="39">
        <v>3</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1530</v>
      </c>
    </row>
    <row r="42" spans="1:16" x14ac:dyDescent="0.2">
      <c r="A42" t="s">
        <v>57</v>
      </c>
      <c r="E42" s="41" t="s">
        <v>58</v>
      </c>
    </row>
    <row r="43" spans="1:16" x14ac:dyDescent="0.2">
      <c r="A43" t="s">
        <v>49</v>
      </c>
      <c r="B43" s="36" t="s">
        <v>85</v>
      </c>
      <c r="C43" s="36" t="s">
        <v>1531</v>
      </c>
      <c r="D43" s="37" t="s">
        <v>5</v>
      </c>
      <c r="E43" s="13" t="s">
        <v>1532</v>
      </c>
      <c r="F43" s="38" t="s">
        <v>52</v>
      </c>
      <c r="G43" s="39">
        <v>1</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1533</v>
      </c>
    </row>
    <row r="46" spans="1:16" x14ac:dyDescent="0.2">
      <c r="A46" t="s">
        <v>57</v>
      </c>
      <c r="E46" s="41" t="s">
        <v>58</v>
      </c>
    </row>
    <row r="47" spans="1:16" x14ac:dyDescent="0.2">
      <c r="A47" t="s">
        <v>49</v>
      </c>
      <c r="B47" s="36" t="s">
        <v>88</v>
      </c>
      <c r="C47" s="36" t="s">
        <v>1534</v>
      </c>
      <c r="D47" s="37" t="s">
        <v>5</v>
      </c>
      <c r="E47" s="13" t="s">
        <v>1535</v>
      </c>
      <c r="F47" s="38" t="s">
        <v>52</v>
      </c>
      <c r="G47" s="39">
        <v>2</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1536</v>
      </c>
    </row>
    <row r="50" spans="1:16" x14ac:dyDescent="0.2">
      <c r="A50" t="s">
        <v>57</v>
      </c>
      <c r="E50" s="41" t="s">
        <v>58</v>
      </c>
    </row>
    <row r="51" spans="1:16" x14ac:dyDescent="0.2">
      <c r="A51" t="s">
        <v>49</v>
      </c>
      <c r="B51" s="36" t="s">
        <v>91</v>
      </c>
      <c r="C51" s="36" t="s">
        <v>1537</v>
      </c>
      <c r="D51" s="37" t="s">
        <v>5</v>
      </c>
      <c r="E51" s="13" t="s">
        <v>1538</v>
      </c>
      <c r="F51" s="38" t="s">
        <v>52</v>
      </c>
      <c r="G51" s="39">
        <v>24</v>
      </c>
      <c r="H51" s="38">
        <v>0</v>
      </c>
      <c r="I51" s="38">
        <f>ROUND(G51*H51,6)</f>
        <v>0</v>
      </c>
      <c r="L51" s="40">
        <v>0</v>
      </c>
      <c r="M51" s="34">
        <f>ROUND(ROUND(L51,2)*ROUND(G51,3),2)</f>
        <v>0</v>
      </c>
      <c r="N51" s="38" t="s">
        <v>488</v>
      </c>
      <c r="O51">
        <f>(M51*21)/100</f>
        <v>0</v>
      </c>
      <c r="P51" t="s">
        <v>27</v>
      </c>
    </row>
    <row r="52" spans="1:16" x14ac:dyDescent="0.2">
      <c r="A52" s="37" t="s">
        <v>54</v>
      </c>
      <c r="E52" s="41" t="s">
        <v>5</v>
      </c>
    </row>
    <row r="53" spans="1:16" ht="25.5" x14ac:dyDescent="0.2">
      <c r="A53" s="37" t="s">
        <v>55</v>
      </c>
      <c r="E53" s="42" t="s">
        <v>1539</v>
      </c>
    </row>
    <row r="54" spans="1:16" x14ac:dyDescent="0.2">
      <c r="A54" t="s">
        <v>57</v>
      </c>
      <c r="E54" s="41" t="s">
        <v>58</v>
      </c>
    </row>
    <row r="55" spans="1:16" x14ac:dyDescent="0.2">
      <c r="A55" t="s">
        <v>49</v>
      </c>
      <c r="B55" s="36" t="s">
        <v>95</v>
      </c>
      <c r="C55" s="36" t="s">
        <v>1540</v>
      </c>
      <c r="D55" s="37" t="s">
        <v>5</v>
      </c>
      <c r="E55" s="13" t="s">
        <v>1541</v>
      </c>
      <c r="F55" s="38" t="s">
        <v>52</v>
      </c>
      <c r="G55" s="39">
        <v>6</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1542</v>
      </c>
    </row>
    <row r="58" spans="1:16" x14ac:dyDescent="0.2">
      <c r="A58" t="s">
        <v>57</v>
      </c>
      <c r="E58" s="41" t="s">
        <v>58</v>
      </c>
    </row>
    <row r="59" spans="1:16" x14ac:dyDescent="0.2">
      <c r="A59" t="s">
        <v>49</v>
      </c>
      <c r="B59" s="36" t="s">
        <v>98</v>
      </c>
      <c r="C59" s="36" t="s">
        <v>1543</v>
      </c>
      <c r="D59" s="37" t="s">
        <v>5</v>
      </c>
      <c r="E59" s="13" t="s">
        <v>1544</v>
      </c>
      <c r="F59" s="38" t="s">
        <v>52</v>
      </c>
      <c r="G59" s="39">
        <v>11</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1545</v>
      </c>
    </row>
    <row r="62" spans="1:16" x14ac:dyDescent="0.2">
      <c r="A62" t="s">
        <v>57</v>
      </c>
      <c r="E62" s="41" t="s">
        <v>58</v>
      </c>
    </row>
    <row r="63" spans="1:16" x14ac:dyDescent="0.2">
      <c r="A63" t="s">
        <v>49</v>
      </c>
      <c r="B63" s="36" t="s">
        <v>101</v>
      </c>
      <c r="C63" s="36" t="s">
        <v>1546</v>
      </c>
      <c r="D63" s="37" t="s">
        <v>5</v>
      </c>
      <c r="E63" s="13" t="s">
        <v>1547</v>
      </c>
      <c r="F63" s="38" t="s">
        <v>52</v>
      </c>
      <c r="G63" s="39">
        <v>20</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1548</v>
      </c>
    </row>
    <row r="66" spans="1:16" x14ac:dyDescent="0.2">
      <c r="A66" t="s">
        <v>57</v>
      </c>
      <c r="E66" s="41" t="s">
        <v>58</v>
      </c>
    </row>
    <row r="67" spans="1:16" x14ac:dyDescent="0.2">
      <c r="A67" t="s">
        <v>49</v>
      </c>
      <c r="B67" s="36" t="s">
        <v>105</v>
      </c>
      <c r="C67" s="36" t="s">
        <v>1549</v>
      </c>
      <c r="D67" s="37" t="s">
        <v>5</v>
      </c>
      <c r="E67" s="13" t="s">
        <v>1550</v>
      </c>
      <c r="F67" s="38" t="s">
        <v>52</v>
      </c>
      <c r="G67" s="39">
        <v>24</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1551</v>
      </c>
    </row>
    <row r="70" spans="1:16" x14ac:dyDescent="0.2">
      <c r="A70" t="s">
        <v>57</v>
      </c>
      <c r="E70" s="41" t="s">
        <v>58</v>
      </c>
    </row>
    <row r="71" spans="1:16" x14ac:dyDescent="0.2">
      <c r="A71" t="s">
        <v>49</v>
      </c>
      <c r="B71" s="36" t="s">
        <v>108</v>
      </c>
      <c r="C71" s="36" t="s">
        <v>1552</v>
      </c>
      <c r="D71" s="37" t="s">
        <v>5</v>
      </c>
      <c r="E71" s="13" t="s">
        <v>1553</v>
      </c>
      <c r="F71" s="38" t="s">
        <v>52</v>
      </c>
      <c r="G71" s="39">
        <v>12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1554</v>
      </c>
    </row>
    <row r="74" spans="1:16" x14ac:dyDescent="0.2">
      <c r="A74" t="s">
        <v>57</v>
      </c>
      <c r="E74" s="41" t="s">
        <v>58</v>
      </c>
    </row>
    <row r="75" spans="1:16" x14ac:dyDescent="0.2">
      <c r="A75" t="s">
        <v>46</v>
      </c>
      <c r="C75" s="33" t="s">
        <v>405</v>
      </c>
      <c r="E75" s="35" t="s">
        <v>1455</v>
      </c>
      <c r="J75" s="34">
        <f>0</f>
        <v>0</v>
      </c>
      <c r="K75" s="34">
        <f>0</f>
        <v>0</v>
      </c>
      <c r="L75" s="34">
        <f>0+L76+L80+L84+L88+L92+L96+L100+L104</f>
        <v>0</v>
      </c>
      <c r="M75" s="34">
        <f>0+M76+M80+M84+M88+M92+M96+M100+M104</f>
        <v>0</v>
      </c>
    </row>
    <row r="76" spans="1:16" x14ac:dyDescent="0.2">
      <c r="A76" t="s">
        <v>49</v>
      </c>
      <c r="B76" s="36" t="s">
        <v>111</v>
      </c>
      <c r="C76" s="36" t="s">
        <v>1555</v>
      </c>
      <c r="D76" s="37" t="s">
        <v>5</v>
      </c>
      <c r="E76" s="13" t="s">
        <v>1556</v>
      </c>
      <c r="F76" s="38" t="s">
        <v>52</v>
      </c>
      <c r="G76" s="39">
        <v>4</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1557</v>
      </c>
    </row>
    <row r="79" spans="1:16" x14ac:dyDescent="0.2">
      <c r="A79" t="s">
        <v>57</v>
      </c>
      <c r="E79" s="41" t="s">
        <v>58</v>
      </c>
    </row>
    <row r="80" spans="1:16" ht="25.5" x14ac:dyDescent="0.2">
      <c r="A80" t="s">
        <v>49</v>
      </c>
      <c r="B80" s="36" t="s">
        <v>115</v>
      </c>
      <c r="C80" s="36" t="s">
        <v>1558</v>
      </c>
      <c r="D80" s="37" t="s">
        <v>5</v>
      </c>
      <c r="E80" s="13" t="s">
        <v>1559</v>
      </c>
      <c r="F80" s="38" t="s">
        <v>1074</v>
      </c>
      <c r="G80" s="39">
        <v>6.28</v>
      </c>
      <c r="H80" s="38">
        <v>0</v>
      </c>
      <c r="I80" s="38">
        <f>ROUND(G80*H80,6)</f>
        <v>0</v>
      </c>
      <c r="L80" s="40">
        <v>0</v>
      </c>
      <c r="M80" s="34">
        <f>ROUND(ROUND(L80,2)*ROUND(G80,3),2)</f>
        <v>0</v>
      </c>
      <c r="N80" s="38" t="s">
        <v>488</v>
      </c>
      <c r="O80">
        <f>(M80*21)/100</f>
        <v>0</v>
      </c>
      <c r="P80" t="s">
        <v>27</v>
      </c>
    </row>
    <row r="81" spans="1:16" x14ac:dyDescent="0.2">
      <c r="A81" s="37" t="s">
        <v>54</v>
      </c>
      <c r="E81" s="41" t="s">
        <v>5</v>
      </c>
    </row>
    <row r="82" spans="1:16" x14ac:dyDescent="0.2">
      <c r="A82" s="37" t="s">
        <v>55</v>
      </c>
      <c r="E82" s="42" t="s">
        <v>1560</v>
      </c>
    </row>
    <row r="83" spans="1:16" x14ac:dyDescent="0.2">
      <c r="A83" t="s">
        <v>57</v>
      </c>
      <c r="E83" s="41" t="s">
        <v>58</v>
      </c>
    </row>
    <row r="84" spans="1:16" x14ac:dyDescent="0.2">
      <c r="A84" t="s">
        <v>49</v>
      </c>
      <c r="B84" s="36" t="s">
        <v>118</v>
      </c>
      <c r="C84" s="36" t="s">
        <v>1561</v>
      </c>
      <c r="D84" s="37" t="s">
        <v>5</v>
      </c>
      <c r="E84" s="13" t="s">
        <v>1562</v>
      </c>
      <c r="F84" s="38" t="s">
        <v>52</v>
      </c>
      <c r="G84" s="39">
        <v>1</v>
      </c>
      <c r="H84" s="38">
        <v>0</v>
      </c>
      <c r="I84" s="38">
        <f>ROUND(G84*H84,6)</f>
        <v>0</v>
      </c>
      <c r="L84" s="40">
        <v>0</v>
      </c>
      <c r="M84" s="34">
        <f>ROUND(ROUND(L84,2)*ROUND(G84,3),2)</f>
        <v>0</v>
      </c>
      <c r="N84" s="38" t="s">
        <v>488</v>
      </c>
      <c r="O84">
        <f>(M84*21)/100</f>
        <v>0</v>
      </c>
      <c r="P84" t="s">
        <v>27</v>
      </c>
    </row>
    <row r="85" spans="1:16" x14ac:dyDescent="0.2">
      <c r="A85" s="37" t="s">
        <v>54</v>
      </c>
      <c r="E85" s="41" t="s">
        <v>5</v>
      </c>
    </row>
    <row r="86" spans="1:16" x14ac:dyDescent="0.2">
      <c r="A86" s="37" t="s">
        <v>55</v>
      </c>
      <c r="E86" s="42" t="s">
        <v>1563</v>
      </c>
    </row>
    <row r="87" spans="1:16" x14ac:dyDescent="0.2">
      <c r="A87" t="s">
        <v>57</v>
      </c>
      <c r="E87" s="41" t="s">
        <v>58</v>
      </c>
    </row>
    <row r="88" spans="1:16" ht="25.5" x14ac:dyDescent="0.2">
      <c r="A88" t="s">
        <v>49</v>
      </c>
      <c r="B88" s="36" t="s">
        <v>122</v>
      </c>
      <c r="C88" s="36" t="s">
        <v>1564</v>
      </c>
      <c r="D88" s="37" t="s">
        <v>5</v>
      </c>
      <c r="E88" s="13" t="s">
        <v>1565</v>
      </c>
      <c r="F88" s="38" t="s">
        <v>1074</v>
      </c>
      <c r="G88" s="39">
        <v>0.56000000000000005</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1566</v>
      </c>
    </row>
    <row r="91" spans="1:16" x14ac:dyDescent="0.2">
      <c r="A91" t="s">
        <v>57</v>
      </c>
      <c r="E91" s="41" t="s">
        <v>58</v>
      </c>
    </row>
    <row r="92" spans="1:16" x14ac:dyDescent="0.2">
      <c r="A92" t="s">
        <v>49</v>
      </c>
      <c r="B92" s="36" t="s">
        <v>125</v>
      </c>
      <c r="C92" s="36" t="s">
        <v>1567</v>
      </c>
      <c r="D92" s="37" t="s">
        <v>5</v>
      </c>
      <c r="E92" s="13" t="s">
        <v>1568</v>
      </c>
      <c r="F92" s="38" t="s">
        <v>52</v>
      </c>
      <c r="G92" s="39">
        <v>16</v>
      </c>
      <c r="H92" s="38">
        <v>0</v>
      </c>
      <c r="I92" s="38">
        <f>ROUND(G92*H92,6)</f>
        <v>0</v>
      </c>
      <c r="L92" s="40">
        <v>0</v>
      </c>
      <c r="M92" s="34">
        <f>ROUND(ROUND(L92,2)*ROUND(G92,3),2)</f>
        <v>0</v>
      </c>
      <c r="N92" s="38" t="s">
        <v>488</v>
      </c>
      <c r="O92">
        <f>(M92*21)/100</f>
        <v>0</v>
      </c>
      <c r="P92" t="s">
        <v>27</v>
      </c>
    </row>
    <row r="93" spans="1:16" x14ac:dyDescent="0.2">
      <c r="A93" s="37" t="s">
        <v>54</v>
      </c>
      <c r="E93" s="41" t="s">
        <v>5</v>
      </c>
    </row>
    <row r="94" spans="1:16" x14ac:dyDescent="0.2">
      <c r="A94" s="37" t="s">
        <v>55</v>
      </c>
      <c r="E94" s="42" t="s">
        <v>1569</v>
      </c>
    </row>
    <row r="95" spans="1:16" x14ac:dyDescent="0.2">
      <c r="A95" t="s">
        <v>57</v>
      </c>
      <c r="E95" s="41" t="s">
        <v>58</v>
      </c>
    </row>
    <row r="96" spans="1:16" ht="25.5" x14ac:dyDescent="0.2">
      <c r="A96" t="s">
        <v>49</v>
      </c>
      <c r="B96" s="36" t="s">
        <v>129</v>
      </c>
      <c r="C96" s="36" t="s">
        <v>1570</v>
      </c>
      <c r="D96" s="37" t="s">
        <v>5</v>
      </c>
      <c r="E96" s="13" t="s">
        <v>1571</v>
      </c>
      <c r="F96" s="38" t="s">
        <v>1074</v>
      </c>
      <c r="G96" s="39">
        <v>0.192</v>
      </c>
      <c r="H96" s="38">
        <v>0</v>
      </c>
      <c r="I96" s="38">
        <f>ROUND(G96*H96,6)</f>
        <v>0</v>
      </c>
      <c r="L96" s="40">
        <v>0</v>
      </c>
      <c r="M96" s="34">
        <f>ROUND(ROUND(L96,2)*ROUND(G96,3),2)</f>
        <v>0</v>
      </c>
      <c r="N96" s="38" t="s">
        <v>488</v>
      </c>
      <c r="O96">
        <f>(M96*21)/100</f>
        <v>0</v>
      </c>
      <c r="P96" t="s">
        <v>27</v>
      </c>
    </row>
    <row r="97" spans="1:16" x14ac:dyDescent="0.2">
      <c r="A97" s="37" t="s">
        <v>54</v>
      </c>
      <c r="E97" s="41" t="s">
        <v>5</v>
      </c>
    </row>
    <row r="98" spans="1:16" ht="25.5" x14ac:dyDescent="0.2">
      <c r="A98" s="37" t="s">
        <v>55</v>
      </c>
      <c r="E98" s="42" t="s">
        <v>1572</v>
      </c>
    </row>
    <row r="99" spans="1:16" x14ac:dyDescent="0.2">
      <c r="A99" t="s">
        <v>57</v>
      </c>
      <c r="E99" s="41" t="s">
        <v>58</v>
      </c>
    </row>
    <row r="100" spans="1:16" x14ac:dyDescent="0.2">
      <c r="A100" t="s">
        <v>49</v>
      </c>
      <c r="B100" s="36" t="s">
        <v>133</v>
      </c>
      <c r="C100" s="36" t="s">
        <v>1573</v>
      </c>
      <c r="D100" s="37" t="s">
        <v>5</v>
      </c>
      <c r="E100" s="13" t="s">
        <v>1574</v>
      </c>
      <c r="F100" s="38" t="s">
        <v>52</v>
      </c>
      <c r="G100" s="39">
        <v>45</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1575</v>
      </c>
    </row>
    <row r="103" spans="1:16" x14ac:dyDescent="0.2">
      <c r="A103" t="s">
        <v>57</v>
      </c>
      <c r="E103" s="41" t="s">
        <v>58</v>
      </c>
    </row>
    <row r="104" spans="1:16" ht="25.5" x14ac:dyDescent="0.2">
      <c r="A104" t="s">
        <v>49</v>
      </c>
      <c r="B104" s="36" t="s">
        <v>137</v>
      </c>
      <c r="C104" s="36" t="s">
        <v>1576</v>
      </c>
      <c r="D104" s="37" t="s">
        <v>5</v>
      </c>
      <c r="E104" s="13" t="s">
        <v>1577</v>
      </c>
      <c r="F104" s="38" t="s">
        <v>1074</v>
      </c>
      <c r="G104" s="39">
        <v>11.25</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x14ac:dyDescent="0.2">
      <c r="A106" s="37" t="s">
        <v>55</v>
      </c>
      <c r="E106" s="42" t="s">
        <v>1578</v>
      </c>
    </row>
    <row r="107" spans="1:16" x14ac:dyDescent="0.2">
      <c r="A107" t="s">
        <v>57</v>
      </c>
      <c r="E107" s="41" t="s">
        <v>58</v>
      </c>
    </row>
    <row r="108" spans="1:16" x14ac:dyDescent="0.2">
      <c r="A108" t="s">
        <v>46</v>
      </c>
      <c r="C108" s="33" t="s">
        <v>624</v>
      </c>
      <c r="E108" s="35" t="s">
        <v>625</v>
      </c>
      <c r="J108" s="34">
        <f>0</f>
        <v>0</v>
      </c>
      <c r="K108" s="34">
        <f>0</f>
        <v>0</v>
      </c>
      <c r="L108" s="34">
        <f>0+L109</f>
        <v>0</v>
      </c>
      <c r="M108" s="34">
        <f>0+M109</f>
        <v>0</v>
      </c>
    </row>
    <row r="109" spans="1:16" ht="25.5" x14ac:dyDescent="0.2">
      <c r="A109" t="s">
        <v>49</v>
      </c>
      <c r="B109" s="36" t="s">
        <v>141</v>
      </c>
      <c r="C109" s="36" t="s">
        <v>1579</v>
      </c>
      <c r="D109" s="37" t="s">
        <v>1580</v>
      </c>
      <c r="E109" s="13" t="s">
        <v>1581</v>
      </c>
      <c r="F109" s="38" t="s">
        <v>629</v>
      </c>
      <c r="G109" s="39">
        <v>10.843</v>
      </c>
      <c r="H109" s="38">
        <v>0</v>
      </c>
      <c r="I109" s="38">
        <f>ROUND(G109*H109,6)</f>
        <v>0</v>
      </c>
      <c r="L109" s="40">
        <v>0</v>
      </c>
      <c r="M109" s="34">
        <f>ROUND(ROUND(L109,2)*ROUND(G109,3),2)</f>
        <v>0</v>
      </c>
      <c r="N109" s="38" t="s">
        <v>269</v>
      </c>
      <c r="O109">
        <f>(M109*21)/100</f>
        <v>0</v>
      </c>
      <c r="P109" t="s">
        <v>27</v>
      </c>
    </row>
    <row r="110" spans="1:16" x14ac:dyDescent="0.2">
      <c r="A110" s="37" t="s">
        <v>54</v>
      </c>
      <c r="E110" s="41" t="s">
        <v>5</v>
      </c>
    </row>
    <row r="111" spans="1:16" x14ac:dyDescent="0.2">
      <c r="A111" s="37" t="s">
        <v>55</v>
      </c>
      <c r="E111" s="42" t="s">
        <v>1582</v>
      </c>
    </row>
    <row r="112" spans="1:16" ht="140.25" x14ac:dyDescent="0.2">
      <c r="A112" t="s">
        <v>57</v>
      </c>
      <c r="E11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1583</v>
      </c>
      <c r="M3" s="43">
        <f>Rekapitulace!C27</f>
        <v>0</v>
      </c>
      <c r="N3" s="25" t="s">
        <v>0</v>
      </c>
      <c r="O3" t="s">
        <v>23</v>
      </c>
      <c r="P3" t="s">
        <v>27</v>
      </c>
    </row>
    <row r="4" spans="1:20" ht="32.1" customHeight="1" x14ac:dyDescent="0.2">
      <c r="A4" s="28" t="s">
        <v>20</v>
      </c>
      <c r="B4" s="29" t="s">
        <v>28</v>
      </c>
      <c r="C4" s="2" t="s">
        <v>1583</v>
      </c>
      <c r="D4" s="9"/>
      <c r="E4" s="3" t="s">
        <v>1584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COUNTIFS(L8:L189,"=0",A8:A189,"P")+COUNTIFS(L8:L189,"",A8:A189,"P")+SUM(Q8:Q189)</f>
        <v>43</v>
      </c>
    </row>
    <row r="8" spans="1:20" x14ac:dyDescent="0.2">
      <c r="A8" t="s">
        <v>44</v>
      </c>
      <c r="C8" s="30" t="s">
        <v>1587</v>
      </c>
      <c r="E8" s="32" t="s">
        <v>1586</v>
      </c>
      <c r="J8" s="31">
        <f>0+J9+J22+J31+J48+J69+J86+J107+J120+J125+J158+J163+J180</f>
        <v>0</v>
      </c>
      <c r="K8" s="31">
        <f>0+K9+K22+K31+K48+K69+K86+K107+K120+K125+K158+K163+K180</f>
        <v>0</v>
      </c>
      <c r="L8" s="31">
        <f>0+L9+L22+L31+L48+L69+L86+L107+L120+L125+L158+L163+L180</f>
        <v>0</v>
      </c>
      <c r="M8" s="31">
        <f>0+M9+M22+M31+M48+M69+M86+M107+M120+M125+M158+M163+M180</f>
        <v>0</v>
      </c>
    </row>
    <row r="9" spans="1:20" x14ac:dyDescent="0.2">
      <c r="A9" t="s">
        <v>46</v>
      </c>
      <c r="C9" s="33" t="s">
        <v>95</v>
      </c>
      <c r="E9" s="35" t="s">
        <v>1588</v>
      </c>
      <c r="J9" s="34">
        <f>0</f>
        <v>0</v>
      </c>
      <c r="K9" s="34">
        <f>0</f>
        <v>0</v>
      </c>
      <c r="L9" s="34">
        <f>0+L10+L14+L18</f>
        <v>0</v>
      </c>
      <c r="M9" s="34">
        <f>0+M10+M14+M18</f>
        <v>0</v>
      </c>
    </row>
    <row r="10" spans="1:20" x14ac:dyDescent="0.2">
      <c r="A10" t="s">
        <v>49</v>
      </c>
      <c r="B10" s="36" t="s">
        <v>47</v>
      </c>
      <c r="C10" s="36" t="s">
        <v>1589</v>
      </c>
      <c r="D10" s="37" t="s">
        <v>5</v>
      </c>
      <c r="E10" s="13" t="s">
        <v>1590</v>
      </c>
      <c r="F10" s="38" t="s">
        <v>629</v>
      </c>
      <c r="G10" s="39">
        <v>503.49700000000001</v>
      </c>
      <c r="H10" s="38">
        <v>0</v>
      </c>
      <c r="I10" s="38">
        <f>ROUND(G10*H10,6)</f>
        <v>0</v>
      </c>
      <c r="L10" s="40">
        <v>0</v>
      </c>
      <c r="M10" s="34">
        <f>ROUND(ROUND(L10,2)*ROUND(G10,3),2)</f>
        <v>0</v>
      </c>
      <c r="N10" s="38" t="s">
        <v>488</v>
      </c>
      <c r="O10">
        <f>(M10*21)/100</f>
        <v>0</v>
      </c>
      <c r="P10" t="s">
        <v>27</v>
      </c>
    </row>
    <row r="11" spans="1:20" x14ac:dyDescent="0.2">
      <c r="A11" s="37" t="s">
        <v>54</v>
      </c>
      <c r="E11" s="41" t="s">
        <v>5</v>
      </c>
    </row>
    <row r="12" spans="1:20" ht="38.25" x14ac:dyDescent="0.2">
      <c r="A12" s="37" t="s">
        <v>55</v>
      </c>
      <c r="E12" s="42" t="s">
        <v>1591</v>
      </c>
    </row>
    <row r="13" spans="1:20" x14ac:dyDescent="0.2">
      <c r="A13" t="s">
        <v>57</v>
      </c>
      <c r="E13" s="41" t="s">
        <v>58</v>
      </c>
    </row>
    <row r="14" spans="1:20" x14ac:dyDescent="0.2">
      <c r="A14" t="s">
        <v>49</v>
      </c>
      <c r="B14" s="36" t="s">
        <v>27</v>
      </c>
      <c r="C14" s="36" t="s">
        <v>1592</v>
      </c>
      <c r="D14" s="37" t="s">
        <v>5</v>
      </c>
      <c r="E14" s="13" t="s">
        <v>1593</v>
      </c>
      <c r="F14" s="38" t="s">
        <v>283</v>
      </c>
      <c r="G14" s="39">
        <v>2536.3310000000001</v>
      </c>
      <c r="H14" s="38">
        <v>0</v>
      </c>
      <c r="I14" s="38">
        <f>ROUND(G14*H14,6)</f>
        <v>0</v>
      </c>
      <c r="L14" s="40">
        <v>0</v>
      </c>
      <c r="M14" s="34">
        <f>ROUND(ROUND(L14,2)*ROUND(G14,3),2)</f>
        <v>0</v>
      </c>
      <c r="N14" s="38" t="s">
        <v>488</v>
      </c>
      <c r="O14">
        <f>(M14*21)/100</f>
        <v>0</v>
      </c>
      <c r="P14" t="s">
        <v>27</v>
      </c>
    </row>
    <row r="15" spans="1:20" x14ac:dyDescent="0.2">
      <c r="A15" s="37" t="s">
        <v>54</v>
      </c>
      <c r="E15" s="41" t="s">
        <v>5</v>
      </c>
    </row>
    <row r="16" spans="1:20" ht="51" x14ac:dyDescent="0.2">
      <c r="A16" s="37" t="s">
        <v>55</v>
      </c>
      <c r="E16" s="42" t="s">
        <v>1594</v>
      </c>
    </row>
    <row r="17" spans="1:16" x14ac:dyDescent="0.2">
      <c r="A17" t="s">
        <v>57</v>
      </c>
      <c r="E17" s="41" t="s">
        <v>58</v>
      </c>
    </row>
    <row r="18" spans="1:16" x14ac:dyDescent="0.2">
      <c r="A18" t="s">
        <v>49</v>
      </c>
      <c r="B18" s="36" t="s">
        <v>26</v>
      </c>
      <c r="C18" s="36" t="s">
        <v>1595</v>
      </c>
      <c r="D18" s="37" t="s">
        <v>5</v>
      </c>
      <c r="E18" s="13" t="s">
        <v>1596</v>
      </c>
      <c r="F18" s="38" t="s">
        <v>283</v>
      </c>
      <c r="G18" s="39">
        <v>503.49700000000001</v>
      </c>
      <c r="H18" s="38">
        <v>0</v>
      </c>
      <c r="I18" s="38">
        <f>ROUND(G18*H18,6)</f>
        <v>0</v>
      </c>
      <c r="L18" s="40">
        <v>0</v>
      </c>
      <c r="M18" s="34">
        <f>ROUND(ROUND(L18,2)*ROUND(G18,3),2)</f>
        <v>0</v>
      </c>
      <c r="N18" s="38" t="s">
        <v>488</v>
      </c>
      <c r="O18">
        <f>(M18*21)/100</f>
        <v>0</v>
      </c>
      <c r="P18" t="s">
        <v>27</v>
      </c>
    </row>
    <row r="19" spans="1:16" x14ac:dyDescent="0.2">
      <c r="A19" s="37" t="s">
        <v>54</v>
      </c>
      <c r="E19" s="41" t="s">
        <v>5</v>
      </c>
    </row>
    <row r="20" spans="1:16" ht="51" x14ac:dyDescent="0.2">
      <c r="A20" s="37" t="s">
        <v>55</v>
      </c>
      <c r="E20" s="42" t="s">
        <v>1597</v>
      </c>
    </row>
    <row r="21" spans="1:16" x14ac:dyDescent="0.2">
      <c r="A21" t="s">
        <v>57</v>
      </c>
      <c r="E21" s="41" t="s">
        <v>58</v>
      </c>
    </row>
    <row r="22" spans="1:16" x14ac:dyDescent="0.2">
      <c r="A22" t="s">
        <v>46</v>
      </c>
      <c r="C22" s="33" t="s">
        <v>98</v>
      </c>
      <c r="E22" s="35" t="s">
        <v>1598</v>
      </c>
      <c r="J22" s="34">
        <f>0</f>
        <v>0</v>
      </c>
      <c r="K22" s="34">
        <f>0</f>
        <v>0</v>
      </c>
      <c r="L22" s="34">
        <f>0+L23+L27</f>
        <v>0</v>
      </c>
      <c r="M22" s="34">
        <f>0+M23+M27</f>
        <v>0</v>
      </c>
    </row>
    <row r="23" spans="1:16" x14ac:dyDescent="0.2">
      <c r="A23" t="s">
        <v>49</v>
      </c>
      <c r="B23" s="36" t="s">
        <v>65</v>
      </c>
      <c r="C23" s="36" t="s">
        <v>1599</v>
      </c>
      <c r="D23" s="37" t="s">
        <v>5</v>
      </c>
      <c r="E23" s="13" t="s">
        <v>1600</v>
      </c>
      <c r="F23" s="38" t="s">
        <v>283</v>
      </c>
      <c r="G23" s="39">
        <v>86.153999999999996</v>
      </c>
      <c r="H23" s="38">
        <v>0</v>
      </c>
      <c r="I23" s="38">
        <f>ROUND(G23*H23,6)</f>
        <v>0</v>
      </c>
      <c r="L23" s="40">
        <v>0</v>
      </c>
      <c r="M23" s="34">
        <f>ROUND(ROUND(L23,2)*ROUND(G23,3),2)</f>
        <v>0</v>
      </c>
      <c r="N23" s="38" t="s">
        <v>488</v>
      </c>
      <c r="O23">
        <f>(M23*21)/100</f>
        <v>0</v>
      </c>
      <c r="P23" t="s">
        <v>27</v>
      </c>
    </row>
    <row r="24" spans="1:16" x14ac:dyDescent="0.2">
      <c r="A24" s="37" t="s">
        <v>54</v>
      </c>
      <c r="E24" s="41" t="s">
        <v>5</v>
      </c>
    </row>
    <row r="25" spans="1:16" ht="25.5" x14ac:dyDescent="0.2">
      <c r="A25" s="37" t="s">
        <v>55</v>
      </c>
      <c r="E25" s="42" t="s">
        <v>1601</v>
      </c>
    </row>
    <row r="26" spans="1:16" x14ac:dyDescent="0.2">
      <c r="A26" t="s">
        <v>57</v>
      </c>
      <c r="E26" s="41" t="s">
        <v>58</v>
      </c>
    </row>
    <row r="27" spans="1:16" x14ac:dyDescent="0.2">
      <c r="A27" t="s">
        <v>49</v>
      </c>
      <c r="B27" s="36" t="s">
        <v>69</v>
      </c>
      <c r="C27" s="36" t="s">
        <v>1602</v>
      </c>
      <c r="D27" s="37" t="s">
        <v>5</v>
      </c>
      <c r="E27" s="13" t="s">
        <v>1603</v>
      </c>
      <c r="F27" s="38" t="s">
        <v>283</v>
      </c>
      <c r="G27" s="39">
        <v>142.494</v>
      </c>
      <c r="H27" s="38">
        <v>0</v>
      </c>
      <c r="I27" s="38">
        <f>ROUND(G27*H27,6)</f>
        <v>0</v>
      </c>
      <c r="L27" s="40">
        <v>0</v>
      </c>
      <c r="M27" s="34">
        <f>ROUND(ROUND(L27,2)*ROUND(G27,3),2)</f>
        <v>0</v>
      </c>
      <c r="N27" s="38" t="s">
        <v>488</v>
      </c>
      <c r="O27">
        <f>(M27*21)/100</f>
        <v>0</v>
      </c>
      <c r="P27" t="s">
        <v>27</v>
      </c>
    </row>
    <row r="28" spans="1:16" x14ac:dyDescent="0.2">
      <c r="A28" s="37" t="s">
        <v>54</v>
      </c>
      <c r="E28" s="41" t="s">
        <v>5</v>
      </c>
    </row>
    <row r="29" spans="1:16" ht="38.25" x14ac:dyDescent="0.2">
      <c r="A29" s="37" t="s">
        <v>55</v>
      </c>
      <c r="E29" s="42" t="s">
        <v>1604</v>
      </c>
    </row>
    <row r="30" spans="1:16" x14ac:dyDescent="0.2">
      <c r="A30" t="s">
        <v>57</v>
      </c>
      <c r="E30" s="41" t="s">
        <v>58</v>
      </c>
    </row>
    <row r="31" spans="1:16" x14ac:dyDescent="0.2">
      <c r="A31" t="s">
        <v>46</v>
      </c>
      <c r="C31" s="33" t="s">
        <v>111</v>
      </c>
      <c r="E31" s="35" t="s">
        <v>1605</v>
      </c>
      <c r="J31" s="34">
        <f>0</f>
        <v>0</v>
      </c>
      <c r="K31" s="34">
        <f>0</f>
        <v>0</v>
      </c>
      <c r="L31" s="34">
        <f>0+L32+L36+L40+L44</f>
        <v>0</v>
      </c>
      <c r="M31" s="34">
        <f>0+M32+M36+M40+M44</f>
        <v>0</v>
      </c>
    </row>
    <row r="32" spans="1:16" x14ac:dyDescent="0.2">
      <c r="A32" t="s">
        <v>49</v>
      </c>
      <c r="B32" s="36" t="s">
        <v>73</v>
      </c>
      <c r="C32" s="36" t="s">
        <v>291</v>
      </c>
      <c r="D32" s="37" t="s">
        <v>5</v>
      </c>
      <c r="E32" s="13" t="s">
        <v>292</v>
      </c>
      <c r="F32" s="38" t="s">
        <v>283</v>
      </c>
      <c r="G32" s="39">
        <v>422.5</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1606</v>
      </c>
    </row>
    <row r="35" spans="1:16" x14ac:dyDescent="0.2">
      <c r="A35" t="s">
        <v>57</v>
      </c>
      <c r="E35" s="41" t="s">
        <v>58</v>
      </c>
    </row>
    <row r="36" spans="1:16" x14ac:dyDescent="0.2">
      <c r="A36" t="s">
        <v>49</v>
      </c>
      <c r="B36" s="36" t="s">
        <v>77</v>
      </c>
      <c r="C36" s="36" t="s">
        <v>1607</v>
      </c>
      <c r="D36" s="37" t="s">
        <v>5</v>
      </c>
      <c r="E36" s="13" t="s">
        <v>1608</v>
      </c>
      <c r="F36" s="38" t="s">
        <v>283</v>
      </c>
      <c r="G36" s="39">
        <v>81.156000000000006</v>
      </c>
      <c r="H36" s="38">
        <v>0</v>
      </c>
      <c r="I36" s="38">
        <f>ROUND(G36*H36,6)</f>
        <v>0</v>
      </c>
      <c r="L36" s="40">
        <v>0</v>
      </c>
      <c r="M36" s="34">
        <f>ROUND(ROUND(L36,2)*ROUND(G36,3),2)</f>
        <v>0</v>
      </c>
      <c r="N36" s="38" t="s">
        <v>488</v>
      </c>
      <c r="O36">
        <f>(M36*21)/100</f>
        <v>0</v>
      </c>
      <c r="P36" t="s">
        <v>27</v>
      </c>
    </row>
    <row r="37" spans="1:16" x14ac:dyDescent="0.2">
      <c r="A37" s="37" t="s">
        <v>54</v>
      </c>
      <c r="E37" s="41" t="s">
        <v>5</v>
      </c>
    </row>
    <row r="38" spans="1:16" ht="38.25" x14ac:dyDescent="0.2">
      <c r="A38" s="37" t="s">
        <v>55</v>
      </c>
      <c r="E38" s="42" t="s">
        <v>1609</v>
      </c>
    </row>
    <row r="39" spans="1:16" x14ac:dyDescent="0.2">
      <c r="A39" t="s">
        <v>57</v>
      </c>
      <c r="E39" s="41" t="s">
        <v>58</v>
      </c>
    </row>
    <row r="40" spans="1:16" x14ac:dyDescent="0.2">
      <c r="A40" t="s">
        <v>49</v>
      </c>
      <c r="B40" s="36" t="s">
        <v>81</v>
      </c>
      <c r="C40" s="36" t="s">
        <v>1610</v>
      </c>
      <c r="D40" s="37" t="s">
        <v>5</v>
      </c>
      <c r="E40" s="13" t="s">
        <v>1611</v>
      </c>
      <c r="F40" s="38" t="s">
        <v>283</v>
      </c>
      <c r="G40" s="39">
        <v>80.997</v>
      </c>
      <c r="H40" s="38">
        <v>0</v>
      </c>
      <c r="I40" s="38">
        <f>ROUND(G40*H40,6)</f>
        <v>0</v>
      </c>
      <c r="L40" s="40">
        <v>0</v>
      </c>
      <c r="M40" s="34">
        <f>ROUND(ROUND(L40,2)*ROUND(G40,3),2)</f>
        <v>0</v>
      </c>
      <c r="N40" s="38" t="s">
        <v>488</v>
      </c>
      <c r="O40">
        <f>(M40*21)/100</f>
        <v>0</v>
      </c>
      <c r="P40" t="s">
        <v>27</v>
      </c>
    </row>
    <row r="41" spans="1:16" x14ac:dyDescent="0.2">
      <c r="A41" s="37" t="s">
        <v>54</v>
      </c>
      <c r="E41" s="41" t="s">
        <v>5</v>
      </c>
    </row>
    <row r="42" spans="1:16" ht="25.5" x14ac:dyDescent="0.2">
      <c r="A42" s="37" t="s">
        <v>55</v>
      </c>
      <c r="E42" s="42" t="s">
        <v>1612</v>
      </c>
    </row>
    <row r="43" spans="1:16" x14ac:dyDescent="0.2">
      <c r="A43" t="s">
        <v>57</v>
      </c>
      <c r="E43" s="41" t="s">
        <v>58</v>
      </c>
    </row>
    <row r="44" spans="1:16" x14ac:dyDescent="0.2">
      <c r="A44" t="s">
        <v>49</v>
      </c>
      <c r="B44" s="36" t="s">
        <v>85</v>
      </c>
      <c r="C44" s="36" t="s">
        <v>1613</v>
      </c>
      <c r="D44" s="37" t="s">
        <v>5</v>
      </c>
      <c r="E44" s="13" t="s">
        <v>1614</v>
      </c>
      <c r="F44" s="38" t="s">
        <v>283</v>
      </c>
      <c r="G44" s="39">
        <v>2.34</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1615</v>
      </c>
    </row>
    <row r="47" spans="1:16" x14ac:dyDescent="0.2">
      <c r="A47" t="s">
        <v>57</v>
      </c>
      <c r="E47" s="41" t="s">
        <v>58</v>
      </c>
    </row>
    <row r="48" spans="1:16" x14ac:dyDescent="0.2">
      <c r="A48" t="s">
        <v>46</v>
      </c>
      <c r="C48" s="33" t="s">
        <v>115</v>
      </c>
      <c r="E48" s="35" t="s">
        <v>1616</v>
      </c>
      <c r="J48" s="34">
        <f>0</f>
        <v>0</v>
      </c>
      <c r="K48" s="34">
        <f>0</f>
        <v>0</v>
      </c>
      <c r="L48" s="34">
        <f>0+L49+L53+L57+L61+L65</f>
        <v>0</v>
      </c>
      <c r="M48" s="34">
        <f>0+M49+M53+M57+M61+M65</f>
        <v>0</v>
      </c>
    </row>
    <row r="49" spans="1:16" x14ac:dyDescent="0.2">
      <c r="A49" t="s">
        <v>49</v>
      </c>
      <c r="B49" s="36" t="s">
        <v>88</v>
      </c>
      <c r="C49" s="36" t="s">
        <v>1617</v>
      </c>
      <c r="D49" s="37" t="s">
        <v>5</v>
      </c>
      <c r="E49" s="13" t="s">
        <v>1618</v>
      </c>
      <c r="F49" s="38" t="s">
        <v>504</v>
      </c>
      <c r="G49" s="39">
        <v>4100.18</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1619</v>
      </c>
    </row>
    <row r="52" spans="1:16" x14ac:dyDescent="0.2">
      <c r="A52" t="s">
        <v>57</v>
      </c>
      <c r="E52" s="41" t="s">
        <v>58</v>
      </c>
    </row>
    <row r="53" spans="1:16" x14ac:dyDescent="0.2">
      <c r="A53" t="s">
        <v>49</v>
      </c>
      <c r="B53" s="36" t="s">
        <v>91</v>
      </c>
      <c r="C53" s="36" t="s">
        <v>1620</v>
      </c>
      <c r="D53" s="37" t="s">
        <v>5</v>
      </c>
      <c r="E53" s="13" t="s">
        <v>1621</v>
      </c>
      <c r="F53" s="38" t="s">
        <v>504</v>
      </c>
      <c r="G53" s="39">
        <v>175.3</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1622</v>
      </c>
    </row>
    <row r="56" spans="1:16" x14ac:dyDescent="0.2">
      <c r="A56" t="s">
        <v>57</v>
      </c>
      <c r="E56" s="41" t="s">
        <v>58</v>
      </c>
    </row>
    <row r="57" spans="1:16" x14ac:dyDescent="0.2">
      <c r="A57" t="s">
        <v>49</v>
      </c>
      <c r="B57" s="36" t="s">
        <v>95</v>
      </c>
      <c r="C57" s="36" t="s">
        <v>1623</v>
      </c>
      <c r="D57" s="37" t="s">
        <v>5</v>
      </c>
      <c r="E57" s="13" t="s">
        <v>1624</v>
      </c>
      <c r="F57" s="38" t="s">
        <v>504</v>
      </c>
      <c r="G57" s="39">
        <v>91.8</v>
      </c>
      <c r="H57" s="38">
        <v>0</v>
      </c>
      <c r="I57" s="38">
        <f>ROUND(G57*H57,6)</f>
        <v>0</v>
      </c>
      <c r="L57" s="40">
        <v>0</v>
      </c>
      <c r="M57" s="34">
        <f>ROUND(ROUND(L57,2)*ROUND(G57,3),2)</f>
        <v>0</v>
      </c>
      <c r="N57" s="38" t="s">
        <v>488</v>
      </c>
      <c r="O57">
        <f>(M57*21)/100</f>
        <v>0</v>
      </c>
      <c r="P57" t="s">
        <v>27</v>
      </c>
    </row>
    <row r="58" spans="1:16" x14ac:dyDescent="0.2">
      <c r="A58" s="37" t="s">
        <v>54</v>
      </c>
      <c r="E58" s="41" t="s">
        <v>5</v>
      </c>
    </row>
    <row r="59" spans="1:16" x14ac:dyDescent="0.2">
      <c r="A59" s="37" t="s">
        <v>55</v>
      </c>
      <c r="E59" s="42" t="s">
        <v>1625</v>
      </c>
    </row>
    <row r="60" spans="1:16" x14ac:dyDescent="0.2">
      <c r="A60" t="s">
        <v>57</v>
      </c>
      <c r="E60" s="41" t="s">
        <v>58</v>
      </c>
    </row>
    <row r="61" spans="1:16" x14ac:dyDescent="0.2">
      <c r="A61" t="s">
        <v>49</v>
      </c>
      <c r="B61" s="36" t="s">
        <v>98</v>
      </c>
      <c r="C61" s="36" t="s">
        <v>1626</v>
      </c>
      <c r="D61" s="37" t="s">
        <v>5</v>
      </c>
      <c r="E61" s="13" t="s">
        <v>1627</v>
      </c>
      <c r="F61" s="38" t="s">
        <v>504</v>
      </c>
      <c r="G61" s="39">
        <v>91.8</v>
      </c>
      <c r="H61" s="38">
        <v>0</v>
      </c>
      <c r="I61" s="38">
        <f>ROUND(G61*H61,6)</f>
        <v>0</v>
      </c>
      <c r="L61" s="40">
        <v>0</v>
      </c>
      <c r="M61" s="34">
        <f>ROUND(ROUND(L61,2)*ROUND(G61,3),2)</f>
        <v>0</v>
      </c>
      <c r="N61" s="38" t="s">
        <v>488</v>
      </c>
      <c r="O61">
        <f>(M61*21)/100</f>
        <v>0</v>
      </c>
      <c r="P61" t="s">
        <v>27</v>
      </c>
    </row>
    <row r="62" spans="1:16" x14ac:dyDescent="0.2">
      <c r="A62" s="37" t="s">
        <v>54</v>
      </c>
      <c r="E62" s="41" t="s">
        <v>5</v>
      </c>
    </row>
    <row r="63" spans="1:16" x14ac:dyDescent="0.2">
      <c r="A63" s="37" t="s">
        <v>55</v>
      </c>
      <c r="E63" s="42" t="s">
        <v>1628</v>
      </c>
    </row>
    <row r="64" spans="1:16" x14ac:dyDescent="0.2">
      <c r="A64" t="s">
        <v>57</v>
      </c>
      <c r="E64" s="41" t="s">
        <v>58</v>
      </c>
    </row>
    <row r="65" spans="1:16" x14ac:dyDescent="0.2">
      <c r="A65" t="s">
        <v>49</v>
      </c>
      <c r="B65" s="36" t="s">
        <v>101</v>
      </c>
      <c r="C65" s="36" t="s">
        <v>1629</v>
      </c>
      <c r="D65" s="37" t="s">
        <v>5</v>
      </c>
      <c r="E65" s="13" t="s">
        <v>1630</v>
      </c>
      <c r="F65" s="38" t="s">
        <v>283</v>
      </c>
      <c r="G65" s="39">
        <v>2.754</v>
      </c>
      <c r="H65" s="38">
        <v>0</v>
      </c>
      <c r="I65" s="38">
        <f>ROUND(G65*H65,6)</f>
        <v>0</v>
      </c>
      <c r="L65" s="40">
        <v>0</v>
      </c>
      <c r="M65" s="34">
        <f>ROUND(ROUND(L65,2)*ROUND(G65,3),2)</f>
        <v>0</v>
      </c>
      <c r="N65" s="38" t="s">
        <v>488</v>
      </c>
      <c r="O65">
        <f>(M65*21)/100</f>
        <v>0</v>
      </c>
      <c r="P65" t="s">
        <v>27</v>
      </c>
    </row>
    <row r="66" spans="1:16" x14ac:dyDescent="0.2">
      <c r="A66" s="37" t="s">
        <v>54</v>
      </c>
      <c r="E66" s="41" t="s">
        <v>5</v>
      </c>
    </row>
    <row r="67" spans="1:16" x14ac:dyDescent="0.2">
      <c r="A67" s="37" t="s">
        <v>55</v>
      </c>
      <c r="E67" s="42" t="s">
        <v>1631</v>
      </c>
    </row>
    <row r="68" spans="1:16" x14ac:dyDescent="0.2">
      <c r="A68" t="s">
        <v>57</v>
      </c>
      <c r="E68" s="41" t="s">
        <v>58</v>
      </c>
    </row>
    <row r="69" spans="1:16" x14ac:dyDescent="0.2">
      <c r="A69" t="s">
        <v>46</v>
      </c>
      <c r="C69" s="33" t="s">
        <v>27</v>
      </c>
      <c r="E69" s="35" t="s">
        <v>1632</v>
      </c>
      <c r="J69" s="34">
        <f>0</f>
        <v>0</v>
      </c>
      <c r="K69" s="34">
        <f>0</f>
        <v>0</v>
      </c>
      <c r="L69" s="34">
        <f>0+L70+L74+L78+L82</f>
        <v>0</v>
      </c>
      <c r="M69" s="34">
        <f>0+M70+M74+M78+M82</f>
        <v>0</v>
      </c>
    </row>
    <row r="70" spans="1:16" x14ac:dyDescent="0.2">
      <c r="A70" t="s">
        <v>49</v>
      </c>
      <c r="B70" s="36" t="s">
        <v>105</v>
      </c>
      <c r="C70" s="36" t="s">
        <v>1633</v>
      </c>
      <c r="D70" s="37" t="s">
        <v>5</v>
      </c>
      <c r="E70" s="13" t="s">
        <v>1634</v>
      </c>
      <c r="F70" s="38" t="s">
        <v>504</v>
      </c>
      <c r="G70" s="39">
        <v>2654.3310000000001</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1635</v>
      </c>
    </row>
    <row r="73" spans="1:16" x14ac:dyDescent="0.2">
      <c r="A73" t="s">
        <v>57</v>
      </c>
      <c r="E73" s="41" t="s">
        <v>58</v>
      </c>
    </row>
    <row r="74" spans="1:16" x14ac:dyDescent="0.2">
      <c r="A74" t="s">
        <v>49</v>
      </c>
      <c r="B74" s="36" t="s">
        <v>108</v>
      </c>
      <c r="C74" s="36" t="s">
        <v>1636</v>
      </c>
      <c r="D74" s="37" t="s">
        <v>5</v>
      </c>
      <c r="E74" s="13" t="s">
        <v>1637</v>
      </c>
      <c r="F74" s="38" t="s">
        <v>288</v>
      </c>
      <c r="G74" s="39">
        <v>502.18</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1638</v>
      </c>
    </row>
    <row r="77" spans="1:16" x14ac:dyDescent="0.2">
      <c r="A77" t="s">
        <v>57</v>
      </c>
      <c r="E77" s="41" t="s">
        <v>58</v>
      </c>
    </row>
    <row r="78" spans="1:16" x14ac:dyDescent="0.2">
      <c r="A78" t="s">
        <v>49</v>
      </c>
      <c r="B78" s="36" t="s">
        <v>111</v>
      </c>
      <c r="C78" s="36" t="s">
        <v>1639</v>
      </c>
      <c r="D78" s="37" t="s">
        <v>5</v>
      </c>
      <c r="E78" s="13" t="s">
        <v>1640</v>
      </c>
      <c r="F78" s="38" t="s">
        <v>288</v>
      </c>
      <c r="G78" s="39">
        <v>222</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1641</v>
      </c>
    </row>
    <row r="81" spans="1:16" x14ac:dyDescent="0.2">
      <c r="A81" t="s">
        <v>57</v>
      </c>
      <c r="E81" s="41" t="s">
        <v>58</v>
      </c>
    </row>
    <row r="82" spans="1:16" ht="25.5" x14ac:dyDescent="0.2">
      <c r="A82" t="s">
        <v>49</v>
      </c>
      <c r="B82" s="36" t="s">
        <v>115</v>
      </c>
      <c r="C82" s="36" t="s">
        <v>1642</v>
      </c>
      <c r="D82" s="37" t="s">
        <v>5</v>
      </c>
      <c r="E82" s="13" t="s">
        <v>1643</v>
      </c>
      <c r="F82" s="38" t="s">
        <v>288</v>
      </c>
      <c r="G82" s="39">
        <v>5.54</v>
      </c>
      <c r="H82" s="38">
        <v>0</v>
      </c>
      <c r="I82" s="38">
        <f>ROUND(G82*H82,6)</f>
        <v>0</v>
      </c>
      <c r="L82" s="40">
        <v>0</v>
      </c>
      <c r="M82" s="34">
        <f>ROUND(ROUND(L82,2)*ROUND(G82,3),2)</f>
        <v>0</v>
      </c>
      <c r="N82" s="38" t="s">
        <v>269</v>
      </c>
      <c r="O82">
        <f>(M82*21)/100</f>
        <v>0</v>
      </c>
      <c r="P82" t="s">
        <v>27</v>
      </c>
    </row>
    <row r="83" spans="1:16" x14ac:dyDescent="0.2">
      <c r="A83" s="37" t="s">
        <v>54</v>
      </c>
      <c r="E83" s="41" t="s">
        <v>5</v>
      </c>
    </row>
    <row r="84" spans="1:16" x14ac:dyDescent="0.2">
      <c r="A84" s="37" t="s">
        <v>55</v>
      </c>
      <c r="E84" s="42" t="s">
        <v>1644</v>
      </c>
    </row>
    <row r="85" spans="1:16" ht="63.75" x14ac:dyDescent="0.2">
      <c r="A85" t="s">
        <v>57</v>
      </c>
      <c r="E85" s="41" t="s">
        <v>1645</v>
      </c>
    </row>
    <row r="86" spans="1:16" x14ac:dyDescent="0.2">
      <c r="A86" t="s">
        <v>46</v>
      </c>
      <c r="C86" s="33" t="s">
        <v>65</v>
      </c>
      <c r="E86" s="35" t="s">
        <v>1646</v>
      </c>
      <c r="J86" s="34">
        <f>0</f>
        <v>0</v>
      </c>
      <c r="K86" s="34">
        <f>0</f>
        <v>0</v>
      </c>
      <c r="L86" s="34">
        <f>0+L87+L91+L95+L99+L103</f>
        <v>0</v>
      </c>
      <c r="M86" s="34">
        <f>0+M87+M91+M95+M99+M103</f>
        <v>0</v>
      </c>
    </row>
    <row r="87" spans="1:16" x14ac:dyDescent="0.2">
      <c r="A87" t="s">
        <v>49</v>
      </c>
      <c r="B87" s="36" t="s">
        <v>118</v>
      </c>
      <c r="C87" s="36" t="s">
        <v>1647</v>
      </c>
      <c r="D87" s="37" t="s">
        <v>5</v>
      </c>
      <c r="E87" s="13" t="s">
        <v>1648</v>
      </c>
      <c r="F87" s="38" t="s">
        <v>283</v>
      </c>
      <c r="G87" s="39">
        <v>0.76800000000000002</v>
      </c>
      <c r="H87" s="38">
        <v>0</v>
      </c>
      <c r="I87" s="38">
        <f>ROUND(G87*H87,6)</f>
        <v>0</v>
      </c>
      <c r="L87" s="40">
        <v>0</v>
      </c>
      <c r="M87" s="34">
        <f>ROUND(ROUND(L87,2)*ROUND(G87,3),2)</f>
        <v>0</v>
      </c>
      <c r="N87" s="38" t="s">
        <v>488</v>
      </c>
      <c r="O87">
        <f>(M87*21)/100</f>
        <v>0</v>
      </c>
      <c r="P87" t="s">
        <v>27</v>
      </c>
    </row>
    <row r="88" spans="1:16" x14ac:dyDescent="0.2">
      <c r="A88" s="37" t="s">
        <v>54</v>
      </c>
      <c r="E88" s="41" t="s">
        <v>5</v>
      </c>
    </row>
    <row r="89" spans="1:16" ht="25.5" x14ac:dyDescent="0.2">
      <c r="A89" s="37" t="s">
        <v>55</v>
      </c>
      <c r="E89" s="42" t="s">
        <v>1649</v>
      </c>
    </row>
    <row r="90" spans="1:16" x14ac:dyDescent="0.2">
      <c r="A90" t="s">
        <v>57</v>
      </c>
      <c r="E90" s="41" t="s">
        <v>58</v>
      </c>
    </row>
    <row r="91" spans="1:16" x14ac:dyDescent="0.2">
      <c r="A91" t="s">
        <v>49</v>
      </c>
      <c r="B91" s="36" t="s">
        <v>122</v>
      </c>
      <c r="C91" s="36" t="s">
        <v>1650</v>
      </c>
      <c r="D91" s="37" t="s">
        <v>5</v>
      </c>
      <c r="E91" s="13" t="s">
        <v>1651</v>
      </c>
      <c r="F91" s="38" t="s">
        <v>283</v>
      </c>
      <c r="G91" s="39">
        <v>6.617</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1652</v>
      </c>
    </row>
    <row r="94" spans="1:16" x14ac:dyDescent="0.2">
      <c r="A94" t="s">
        <v>57</v>
      </c>
      <c r="E94" s="41" t="s">
        <v>58</v>
      </c>
    </row>
    <row r="95" spans="1:16" x14ac:dyDescent="0.2">
      <c r="A95" t="s">
        <v>49</v>
      </c>
      <c r="B95" s="36" t="s">
        <v>125</v>
      </c>
      <c r="C95" s="36" t="s">
        <v>1653</v>
      </c>
      <c r="D95" s="37" t="s">
        <v>5</v>
      </c>
      <c r="E95" s="13" t="s">
        <v>1654</v>
      </c>
      <c r="F95" s="38" t="s">
        <v>283</v>
      </c>
      <c r="G95" s="39">
        <v>0.312</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1655</v>
      </c>
    </row>
    <row r="98" spans="1:16" x14ac:dyDescent="0.2">
      <c r="A98" t="s">
        <v>57</v>
      </c>
      <c r="E98" s="41" t="s">
        <v>58</v>
      </c>
    </row>
    <row r="99" spans="1:16" x14ac:dyDescent="0.2">
      <c r="A99" t="s">
        <v>49</v>
      </c>
      <c r="B99" s="36" t="s">
        <v>129</v>
      </c>
      <c r="C99" s="36" t="s">
        <v>1656</v>
      </c>
      <c r="D99" s="37" t="s">
        <v>5</v>
      </c>
      <c r="E99" s="13" t="s">
        <v>1657</v>
      </c>
      <c r="F99" s="38" t="s">
        <v>283</v>
      </c>
      <c r="G99" s="39">
        <v>0.5</v>
      </c>
      <c r="H99" s="38">
        <v>0</v>
      </c>
      <c r="I99" s="38">
        <f>ROUND(G99*H99,6)</f>
        <v>0</v>
      </c>
      <c r="L99" s="40">
        <v>0</v>
      </c>
      <c r="M99" s="34">
        <f>ROUND(ROUND(L99,2)*ROUND(G99,3),2)</f>
        <v>0</v>
      </c>
      <c r="N99" s="38" t="s">
        <v>488</v>
      </c>
      <c r="O99">
        <f>(M99*21)/100</f>
        <v>0</v>
      </c>
      <c r="P99" t="s">
        <v>27</v>
      </c>
    </row>
    <row r="100" spans="1:16" x14ac:dyDescent="0.2">
      <c r="A100" s="37" t="s">
        <v>54</v>
      </c>
      <c r="E100" s="41" t="s">
        <v>5</v>
      </c>
    </row>
    <row r="101" spans="1:16" x14ac:dyDescent="0.2">
      <c r="A101" s="37" t="s">
        <v>55</v>
      </c>
      <c r="E101" s="42" t="s">
        <v>1658</v>
      </c>
    </row>
    <row r="102" spans="1:16" x14ac:dyDescent="0.2">
      <c r="A102" t="s">
        <v>57</v>
      </c>
      <c r="E102" s="41" t="s">
        <v>58</v>
      </c>
    </row>
    <row r="103" spans="1:16" x14ac:dyDescent="0.2">
      <c r="A103" t="s">
        <v>49</v>
      </c>
      <c r="B103" s="36" t="s">
        <v>133</v>
      </c>
      <c r="C103" s="36" t="s">
        <v>1659</v>
      </c>
      <c r="D103" s="37" t="s">
        <v>5</v>
      </c>
      <c r="E103" s="13" t="s">
        <v>1660</v>
      </c>
      <c r="F103" s="38" t="s">
        <v>504</v>
      </c>
      <c r="G103" s="39">
        <v>28.2</v>
      </c>
      <c r="H103" s="38">
        <v>0</v>
      </c>
      <c r="I103" s="38">
        <f>ROUND(G103*H103,6)</f>
        <v>0</v>
      </c>
      <c r="L103" s="40">
        <v>0</v>
      </c>
      <c r="M103" s="34">
        <f>ROUND(ROUND(L103,2)*ROUND(G103,3),2)</f>
        <v>0</v>
      </c>
      <c r="N103" s="38" t="s">
        <v>488</v>
      </c>
      <c r="O103">
        <f>(M103*21)/100</f>
        <v>0</v>
      </c>
      <c r="P103" t="s">
        <v>27</v>
      </c>
    </row>
    <row r="104" spans="1:16" x14ac:dyDescent="0.2">
      <c r="A104" s="37" t="s">
        <v>54</v>
      </c>
      <c r="E104" s="41" t="s">
        <v>5</v>
      </c>
    </row>
    <row r="105" spans="1:16" x14ac:dyDescent="0.2">
      <c r="A105" s="37" t="s">
        <v>55</v>
      </c>
      <c r="E105" s="42" t="s">
        <v>1661</v>
      </c>
    </row>
    <row r="106" spans="1:16" x14ac:dyDescent="0.2">
      <c r="A106" t="s">
        <v>57</v>
      </c>
      <c r="E106" s="41" t="s">
        <v>58</v>
      </c>
    </row>
    <row r="107" spans="1:16" x14ac:dyDescent="0.2">
      <c r="A107" t="s">
        <v>46</v>
      </c>
      <c r="C107" s="33" t="s">
        <v>236</v>
      </c>
      <c r="E107" s="35" t="s">
        <v>1662</v>
      </c>
      <c r="J107" s="34">
        <f>0</f>
        <v>0</v>
      </c>
      <c r="K107" s="34">
        <f>0</f>
        <v>0</v>
      </c>
      <c r="L107" s="34">
        <f>0+L108+L112+L116</f>
        <v>0</v>
      </c>
      <c r="M107" s="34">
        <f>0+M108+M112+M116</f>
        <v>0</v>
      </c>
    </row>
    <row r="108" spans="1:16" ht="25.5" x14ac:dyDescent="0.2">
      <c r="A108" t="s">
        <v>49</v>
      </c>
      <c r="B108" s="36" t="s">
        <v>137</v>
      </c>
      <c r="C108" s="36" t="s">
        <v>1663</v>
      </c>
      <c r="D108" s="37" t="s">
        <v>5</v>
      </c>
      <c r="E108" s="13" t="s">
        <v>1664</v>
      </c>
      <c r="F108" s="38" t="s">
        <v>283</v>
      </c>
      <c r="G108" s="39">
        <v>825.66</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x14ac:dyDescent="0.2">
      <c r="A110" s="37" t="s">
        <v>55</v>
      </c>
      <c r="E110" s="42" t="s">
        <v>1665</v>
      </c>
    </row>
    <row r="111" spans="1:16" x14ac:dyDescent="0.2">
      <c r="A111" t="s">
        <v>57</v>
      </c>
      <c r="E111" s="41" t="s">
        <v>58</v>
      </c>
    </row>
    <row r="112" spans="1:16" ht="25.5" x14ac:dyDescent="0.2">
      <c r="A112" t="s">
        <v>49</v>
      </c>
      <c r="B112" s="36" t="s">
        <v>141</v>
      </c>
      <c r="C112" s="36" t="s">
        <v>1666</v>
      </c>
      <c r="D112" s="37" t="s">
        <v>5</v>
      </c>
      <c r="E112" s="13" t="s">
        <v>1667</v>
      </c>
      <c r="F112" s="38" t="s">
        <v>283</v>
      </c>
      <c r="G112" s="39">
        <v>1045.51</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ht="25.5" x14ac:dyDescent="0.2">
      <c r="A114" s="37" t="s">
        <v>55</v>
      </c>
      <c r="E114" s="42" t="s">
        <v>1668</v>
      </c>
    </row>
    <row r="115" spans="1:16" x14ac:dyDescent="0.2">
      <c r="A115" t="s">
        <v>57</v>
      </c>
      <c r="E115" s="41" t="s">
        <v>58</v>
      </c>
    </row>
    <row r="116" spans="1:16" ht="25.5" x14ac:dyDescent="0.2">
      <c r="A116" t="s">
        <v>49</v>
      </c>
      <c r="B116" s="36" t="s">
        <v>145</v>
      </c>
      <c r="C116" s="36" t="s">
        <v>1669</v>
      </c>
      <c r="D116" s="37" t="s">
        <v>5</v>
      </c>
      <c r="E116" s="13" t="s">
        <v>1670</v>
      </c>
      <c r="F116" s="38" t="s">
        <v>504</v>
      </c>
      <c r="G116" s="39">
        <v>796.39</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x14ac:dyDescent="0.2">
      <c r="A118" s="37" t="s">
        <v>55</v>
      </c>
      <c r="E118" s="42" t="s">
        <v>1671</v>
      </c>
    </row>
    <row r="119" spans="1:16" x14ac:dyDescent="0.2">
      <c r="A119" t="s">
        <v>57</v>
      </c>
      <c r="E119" s="41" t="s">
        <v>58</v>
      </c>
    </row>
    <row r="120" spans="1:16" x14ac:dyDescent="0.2">
      <c r="A120" t="s">
        <v>46</v>
      </c>
      <c r="C120" s="33" t="s">
        <v>1672</v>
      </c>
      <c r="E120" s="35" t="s">
        <v>1673</v>
      </c>
      <c r="J120" s="34">
        <f>0</f>
        <v>0</v>
      </c>
      <c r="K120" s="34">
        <f>0</f>
        <v>0</v>
      </c>
      <c r="L120" s="34">
        <f>0+L121</f>
        <v>0</v>
      </c>
      <c r="M120" s="34">
        <f>0+M121</f>
        <v>0</v>
      </c>
    </row>
    <row r="121" spans="1:16" ht="25.5" x14ac:dyDescent="0.2">
      <c r="A121" t="s">
        <v>49</v>
      </c>
      <c r="B121" s="36" t="s">
        <v>148</v>
      </c>
      <c r="C121" s="36" t="s">
        <v>1674</v>
      </c>
      <c r="D121" s="37" t="s">
        <v>5</v>
      </c>
      <c r="E121" s="13" t="s">
        <v>1675</v>
      </c>
      <c r="F121" s="38" t="s">
        <v>504</v>
      </c>
      <c r="G121" s="39">
        <v>44.988</v>
      </c>
      <c r="H121" s="38">
        <v>0</v>
      </c>
      <c r="I121" s="38">
        <f>ROUND(G121*H121,6)</f>
        <v>0</v>
      </c>
      <c r="L121" s="40">
        <v>0</v>
      </c>
      <c r="M121" s="34">
        <f>ROUND(ROUND(L121,2)*ROUND(G121,3),2)</f>
        <v>0</v>
      </c>
      <c r="N121" s="38" t="s">
        <v>488</v>
      </c>
      <c r="O121">
        <f>(M121*21)/100</f>
        <v>0</v>
      </c>
      <c r="P121" t="s">
        <v>27</v>
      </c>
    </row>
    <row r="122" spans="1:16" x14ac:dyDescent="0.2">
      <c r="A122" s="37" t="s">
        <v>54</v>
      </c>
      <c r="E122" s="41" t="s">
        <v>5</v>
      </c>
    </row>
    <row r="123" spans="1:16" x14ac:dyDescent="0.2">
      <c r="A123" s="37" t="s">
        <v>55</v>
      </c>
      <c r="E123" s="42" t="s">
        <v>1676</v>
      </c>
    </row>
    <row r="124" spans="1:16" x14ac:dyDescent="0.2">
      <c r="A124" t="s">
        <v>57</v>
      </c>
      <c r="E124" s="41" t="s">
        <v>58</v>
      </c>
    </row>
    <row r="125" spans="1:16" x14ac:dyDescent="0.2">
      <c r="A125" t="s">
        <v>46</v>
      </c>
      <c r="C125" s="33" t="s">
        <v>352</v>
      </c>
      <c r="E125" s="35" t="s">
        <v>1677</v>
      </c>
      <c r="J125" s="34">
        <f>0</f>
        <v>0</v>
      </c>
      <c r="K125" s="34">
        <f>0</f>
        <v>0</v>
      </c>
      <c r="L125" s="34">
        <f>0+L126+L130+L134+L138+L142+L146+L150+L154</f>
        <v>0</v>
      </c>
      <c r="M125" s="34">
        <f>0+M126+M130+M134+M138+M142+M146+M150+M154</f>
        <v>0</v>
      </c>
    </row>
    <row r="126" spans="1:16" x14ac:dyDescent="0.2">
      <c r="A126" t="s">
        <v>49</v>
      </c>
      <c r="B126" s="36" t="s">
        <v>152</v>
      </c>
      <c r="C126" s="36" t="s">
        <v>1678</v>
      </c>
      <c r="D126" s="37" t="s">
        <v>5</v>
      </c>
      <c r="E126" s="13" t="s">
        <v>1679</v>
      </c>
      <c r="F126" s="38" t="s">
        <v>288</v>
      </c>
      <c r="G126" s="39">
        <v>6.4</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1680</v>
      </c>
    </row>
    <row r="129" spans="1:16" x14ac:dyDescent="0.2">
      <c r="A129" t="s">
        <v>57</v>
      </c>
      <c r="E129" s="41" t="s">
        <v>58</v>
      </c>
    </row>
    <row r="130" spans="1:16" x14ac:dyDescent="0.2">
      <c r="A130" t="s">
        <v>49</v>
      </c>
      <c r="B130" s="36" t="s">
        <v>156</v>
      </c>
      <c r="C130" s="36" t="s">
        <v>1681</v>
      </c>
      <c r="D130" s="37" t="s">
        <v>5</v>
      </c>
      <c r="E130" s="13" t="s">
        <v>1682</v>
      </c>
      <c r="F130" s="38" t="s">
        <v>288</v>
      </c>
      <c r="G130" s="39">
        <v>21.02</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1683</v>
      </c>
    </row>
    <row r="133" spans="1:16" x14ac:dyDescent="0.2">
      <c r="A133" t="s">
        <v>57</v>
      </c>
      <c r="E133" s="41" t="s">
        <v>58</v>
      </c>
    </row>
    <row r="134" spans="1:16" x14ac:dyDescent="0.2">
      <c r="A134" t="s">
        <v>49</v>
      </c>
      <c r="B134" s="36" t="s">
        <v>159</v>
      </c>
      <c r="C134" s="36" t="s">
        <v>1684</v>
      </c>
      <c r="D134" s="37" t="s">
        <v>5</v>
      </c>
      <c r="E134" s="13" t="s">
        <v>1685</v>
      </c>
      <c r="F134" s="38" t="s">
        <v>288</v>
      </c>
      <c r="G134" s="39">
        <v>95.58</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1686</v>
      </c>
    </row>
    <row r="137" spans="1:16" x14ac:dyDescent="0.2">
      <c r="A137" t="s">
        <v>57</v>
      </c>
      <c r="E137" s="41" t="s">
        <v>58</v>
      </c>
    </row>
    <row r="138" spans="1:16" x14ac:dyDescent="0.2">
      <c r="A138" t="s">
        <v>49</v>
      </c>
      <c r="B138" s="36" t="s">
        <v>163</v>
      </c>
      <c r="C138" s="36" t="s">
        <v>1687</v>
      </c>
      <c r="D138" s="37" t="s">
        <v>5</v>
      </c>
      <c r="E138" s="13" t="s">
        <v>1688</v>
      </c>
      <c r="F138" s="38" t="s">
        <v>52</v>
      </c>
      <c r="G138" s="39">
        <v>7</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ht="25.5" x14ac:dyDescent="0.2">
      <c r="A140" s="37" t="s">
        <v>55</v>
      </c>
      <c r="E140" s="42" t="s">
        <v>1689</v>
      </c>
    </row>
    <row r="141" spans="1:16" x14ac:dyDescent="0.2">
      <c r="A141" t="s">
        <v>57</v>
      </c>
      <c r="E141" s="41" t="s">
        <v>58</v>
      </c>
    </row>
    <row r="142" spans="1:16" x14ac:dyDescent="0.2">
      <c r="A142" t="s">
        <v>49</v>
      </c>
      <c r="B142" s="36" t="s">
        <v>166</v>
      </c>
      <c r="C142" s="36" t="s">
        <v>1690</v>
      </c>
      <c r="D142" s="37" t="s">
        <v>5</v>
      </c>
      <c r="E142" s="13" t="s">
        <v>1691</v>
      </c>
      <c r="F142" s="38" t="s">
        <v>52</v>
      </c>
      <c r="G142" s="39">
        <v>6</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ht="51" x14ac:dyDescent="0.2">
      <c r="A144" s="37" t="s">
        <v>55</v>
      </c>
      <c r="E144" s="42" t="s">
        <v>1692</v>
      </c>
    </row>
    <row r="145" spans="1:16" x14ac:dyDescent="0.2">
      <c r="A145" t="s">
        <v>57</v>
      </c>
      <c r="E145" s="41" t="s">
        <v>58</v>
      </c>
    </row>
    <row r="146" spans="1:16" x14ac:dyDescent="0.2">
      <c r="A146" t="s">
        <v>49</v>
      </c>
      <c r="B146" s="36" t="s">
        <v>170</v>
      </c>
      <c r="C146" s="36" t="s">
        <v>1693</v>
      </c>
      <c r="D146" s="37" t="s">
        <v>5</v>
      </c>
      <c r="E146" s="13" t="s">
        <v>1694</v>
      </c>
      <c r="F146" s="38" t="s">
        <v>52</v>
      </c>
      <c r="G146" s="39">
        <v>20</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ht="25.5" x14ac:dyDescent="0.2">
      <c r="A148" s="37" t="s">
        <v>55</v>
      </c>
      <c r="E148" s="42" t="s">
        <v>1695</v>
      </c>
    </row>
    <row r="149" spans="1:16" x14ac:dyDescent="0.2">
      <c r="A149" t="s">
        <v>57</v>
      </c>
      <c r="E149" s="41" t="s">
        <v>58</v>
      </c>
    </row>
    <row r="150" spans="1:16" x14ac:dyDescent="0.2">
      <c r="A150" t="s">
        <v>49</v>
      </c>
      <c r="B150" s="36" t="s">
        <v>174</v>
      </c>
      <c r="C150" s="36" t="s">
        <v>1696</v>
      </c>
      <c r="D150" s="37" t="s">
        <v>5</v>
      </c>
      <c r="E150" s="13" t="s">
        <v>1697</v>
      </c>
      <c r="F150" s="38" t="s">
        <v>52</v>
      </c>
      <c r="G150" s="39">
        <v>2</v>
      </c>
      <c r="H150" s="38">
        <v>0</v>
      </c>
      <c r="I150" s="38">
        <f>ROUND(G150*H150,6)</f>
        <v>0</v>
      </c>
      <c r="L150" s="40">
        <v>0</v>
      </c>
      <c r="M150" s="34">
        <f>ROUND(ROUND(L150,2)*ROUND(G150,3),2)</f>
        <v>0</v>
      </c>
      <c r="N150" s="38" t="s">
        <v>488</v>
      </c>
      <c r="O150">
        <f>(M150*21)/100</f>
        <v>0</v>
      </c>
      <c r="P150" t="s">
        <v>27</v>
      </c>
    </row>
    <row r="151" spans="1:16" x14ac:dyDescent="0.2">
      <c r="A151" s="37" t="s">
        <v>54</v>
      </c>
      <c r="E151" s="41" t="s">
        <v>5</v>
      </c>
    </row>
    <row r="152" spans="1:16" x14ac:dyDescent="0.2">
      <c r="A152" s="37" t="s">
        <v>55</v>
      </c>
      <c r="E152" s="42" t="s">
        <v>1698</v>
      </c>
    </row>
    <row r="153" spans="1:16" x14ac:dyDescent="0.2">
      <c r="A153" t="s">
        <v>57</v>
      </c>
      <c r="E153" s="41" t="s">
        <v>58</v>
      </c>
    </row>
    <row r="154" spans="1:16" x14ac:dyDescent="0.2">
      <c r="A154" t="s">
        <v>49</v>
      </c>
      <c r="B154" s="36" t="s">
        <v>179</v>
      </c>
      <c r="C154" s="36" t="s">
        <v>1699</v>
      </c>
      <c r="D154" s="37" t="s">
        <v>5</v>
      </c>
      <c r="E154" s="13" t="s">
        <v>1700</v>
      </c>
      <c r="F154" s="38" t="s">
        <v>283</v>
      </c>
      <c r="G154" s="39">
        <v>3.7189999999999999</v>
      </c>
      <c r="H154" s="38">
        <v>0</v>
      </c>
      <c r="I154" s="38">
        <f>ROUND(G154*H154,6)</f>
        <v>0</v>
      </c>
      <c r="L154" s="40">
        <v>0</v>
      </c>
      <c r="M154" s="34">
        <f>ROUND(ROUND(L154,2)*ROUND(G154,3),2)</f>
        <v>0</v>
      </c>
      <c r="N154" s="38" t="s">
        <v>488</v>
      </c>
      <c r="O154">
        <f>(M154*21)/100</f>
        <v>0</v>
      </c>
      <c r="P154" t="s">
        <v>27</v>
      </c>
    </row>
    <row r="155" spans="1:16" x14ac:dyDescent="0.2">
      <c r="A155" s="37" t="s">
        <v>54</v>
      </c>
      <c r="E155" s="41" t="s">
        <v>5</v>
      </c>
    </row>
    <row r="156" spans="1:16" x14ac:dyDescent="0.2">
      <c r="A156" s="37" t="s">
        <v>55</v>
      </c>
      <c r="E156" s="42" t="s">
        <v>1701</v>
      </c>
    </row>
    <row r="157" spans="1:16" x14ac:dyDescent="0.2">
      <c r="A157" t="s">
        <v>57</v>
      </c>
      <c r="E157" s="41" t="s">
        <v>58</v>
      </c>
    </row>
    <row r="158" spans="1:16" x14ac:dyDescent="0.2">
      <c r="A158" t="s">
        <v>46</v>
      </c>
      <c r="C158" s="33" t="s">
        <v>390</v>
      </c>
      <c r="E158" s="35" t="s">
        <v>1702</v>
      </c>
      <c r="J158" s="34">
        <f>0</f>
        <v>0</v>
      </c>
      <c r="K158" s="34">
        <f>0</f>
        <v>0</v>
      </c>
      <c r="L158" s="34">
        <f>0+L159</f>
        <v>0</v>
      </c>
      <c r="M158" s="34">
        <f>0+M159</f>
        <v>0</v>
      </c>
    </row>
    <row r="159" spans="1:16" x14ac:dyDescent="0.2">
      <c r="A159" t="s">
        <v>49</v>
      </c>
      <c r="B159" s="36" t="s">
        <v>184</v>
      </c>
      <c r="C159" s="36" t="s">
        <v>1703</v>
      </c>
      <c r="D159" s="37" t="s">
        <v>5</v>
      </c>
      <c r="E159" s="13" t="s">
        <v>1704</v>
      </c>
      <c r="F159" s="38" t="s">
        <v>288</v>
      </c>
      <c r="G159" s="39">
        <v>16.600000000000001</v>
      </c>
      <c r="H159" s="38">
        <v>0</v>
      </c>
      <c r="I159" s="38">
        <f>ROUND(G159*H159,6)</f>
        <v>0</v>
      </c>
      <c r="L159" s="40">
        <v>0</v>
      </c>
      <c r="M159" s="34">
        <f>ROUND(ROUND(L159,2)*ROUND(G159,3),2)</f>
        <v>0</v>
      </c>
      <c r="N159" s="38" t="s">
        <v>488</v>
      </c>
      <c r="O159">
        <f>(M159*21)/100</f>
        <v>0</v>
      </c>
      <c r="P159" t="s">
        <v>27</v>
      </c>
    </row>
    <row r="160" spans="1:16" x14ac:dyDescent="0.2">
      <c r="A160" s="37" t="s">
        <v>54</v>
      </c>
      <c r="E160" s="41" t="s">
        <v>5</v>
      </c>
    </row>
    <row r="161" spans="1:16" x14ac:dyDescent="0.2">
      <c r="A161" s="37" t="s">
        <v>55</v>
      </c>
      <c r="E161" s="42" t="s">
        <v>1705</v>
      </c>
    </row>
    <row r="162" spans="1:16" x14ac:dyDescent="0.2">
      <c r="A162" t="s">
        <v>57</v>
      </c>
      <c r="E162" s="41" t="s">
        <v>58</v>
      </c>
    </row>
    <row r="163" spans="1:16" x14ac:dyDescent="0.2">
      <c r="A163" t="s">
        <v>46</v>
      </c>
      <c r="C163" s="33" t="s">
        <v>405</v>
      </c>
      <c r="E163" s="35" t="s">
        <v>1455</v>
      </c>
      <c r="J163" s="34">
        <f>0</f>
        <v>0</v>
      </c>
      <c r="K163" s="34">
        <f>0</f>
        <v>0</v>
      </c>
      <c r="L163" s="34">
        <f>0+L164+L168+L172+L176</f>
        <v>0</v>
      </c>
      <c r="M163" s="34">
        <f>0+M164+M168+M172+M176</f>
        <v>0</v>
      </c>
    </row>
    <row r="164" spans="1:16" x14ac:dyDescent="0.2">
      <c r="A164" t="s">
        <v>49</v>
      </c>
      <c r="B164" s="36" t="s">
        <v>188</v>
      </c>
      <c r="C164" s="36" t="s">
        <v>1706</v>
      </c>
      <c r="D164" s="37" t="s">
        <v>5</v>
      </c>
      <c r="E164" s="13" t="s">
        <v>1707</v>
      </c>
      <c r="F164" s="38" t="s">
        <v>283</v>
      </c>
      <c r="G164" s="39">
        <v>200</v>
      </c>
      <c r="H164" s="38">
        <v>0</v>
      </c>
      <c r="I164" s="38">
        <f>ROUND(G164*H164,6)</f>
        <v>0</v>
      </c>
      <c r="L164" s="40">
        <v>0</v>
      </c>
      <c r="M164" s="34">
        <f>ROUND(ROUND(L164,2)*ROUND(G164,3),2)</f>
        <v>0</v>
      </c>
      <c r="N164" s="38" t="s">
        <v>488</v>
      </c>
      <c r="O164">
        <f>(M164*21)/100</f>
        <v>0</v>
      </c>
      <c r="P164" t="s">
        <v>27</v>
      </c>
    </row>
    <row r="165" spans="1:16" x14ac:dyDescent="0.2">
      <c r="A165" s="37" t="s">
        <v>54</v>
      </c>
      <c r="E165" s="41" t="s">
        <v>5</v>
      </c>
    </row>
    <row r="166" spans="1:16" ht="25.5" x14ac:dyDescent="0.2">
      <c r="A166" s="37" t="s">
        <v>55</v>
      </c>
      <c r="E166" s="42" t="s">
        <v>1708</v>
      </c>
    </row>
    <row r="167" spans="1:16" x14ac:dyDescent="0.2">
      <c r="A167" t="s">
        <v>57</v>
      </c>
      <c r="E167" s="41" t="s">
        <v>58</v>
      </c>
    </row>
    <row r="168" spans="1:16" x14ac:dyDescent="0.2">
      <c r="A168" t="s">
        <v>49</v>
      </c>
      <c r="B168" s="36" t="s">
        <v>192</v>
      </c>
      <c r="C168" s="36" t="s">
        <v>1709</v>
      </c>
      <c r="D168" s="37" t="s">
        <v>5</v>
      </c>
      <c r="E168" s="13" t="s">
        <v>1710</v>
      </c>
      <c r="F168" s="38" t="s">
        <v>283</v>
      </c>
      <c r="G168" s="39">
        <v>10</v>
      </c>
      <c r="H168" s="38">
        <v>0</v>
      </c>
      <c r="I168" s="38">
        <f>ROUND(G168*H168,6)</f>
        <v>0</v>
      </c>
      <c r="L168" s="40">
        <v>0</v>
      </c>
      <c r="M168" s="34">
        <f>ROUND(ROUND(L168,2)*ROUND(G168,3),2)</f>
        <v>0</v>
      </c>
      <c r="N168" s="38" t="s">
        <v>488</v>
      </c>
      <c r="O168">
        <f>(M168*21)/100</f>
        <v>0</v>
      </c>
      <c r="P168" t="s">
        <v>27</v>
      </c>
    </row>
    <row r="169" spans="1:16" x14ac:dyDescent="0.2">
      <c r="A169" s="37" t="s">
        <v>54</v>
      </c>
      <c r="E169" s="41" t="s">
        <v>5</v>
      </c>
    </row>
    <row r="170" spans="1:16" ht="38.25" x14ac:dyDescent="0.2">
      <c r="A170" s="37" t="s">
        <v>55</v>
      </c>
      <c r="E170" s="42" t="s">
        <v>1711</v>
      </c>
    </row>
    <row r="171" spans="1:16" x14ac:dyDescent="0.2">
      <c r="A171" t="s">
        <v>57</v>
      </c>
      <c r="E171" s="41" t="s">
        <v>58</v>
      </c>
    </row>
    <row r="172" spans="1:16" x14ac:dyDescent="0.2">
      <c r="A172" t="s">
        <v>49</v>
      </c>
      <c r="B172" s="36" t="s">
        <v>196</v>
      </c>
      <c r="C172" s="36" t="s">
        <v>1712</v>
      </c>
      <c r="D172" s="37" t="s">
        <v>5</v>
      </c>
      <c r="E172" s="13" t="s">
        <v>1713</v>
      </c>
      <c r="F172" s="38" t="s">
        <v>283</v>
      </c>
      <c r="G172" s="39">
        <v>10</v>
      </c>
      <c r="H172" s="38">
        <v>0</v>
      </c>
      <c r="I172" s="38">
        <f>ROUND(G172*H172,6)</f>
        <v>0</v>
      </c>
      <c r="L172" s="40">
        <v>0</v>
      </c>
      <c r="M172" s="34">
        <f>ROUND(ROUND(L172,2)*ROUND(G172,3),2)</f>
        <v>0</v>
      </c>
      <c r="N172" s="38" t="s">
        <v>488</v>
      </c>
      <c r="O172">
        <f>(M172*21)/100</f>
        <v>0</v>
      </c>
      <c r="P172" t="s">
        <v>27</v>
      </c>
    </row>
    <row r="173" spans="1:16" x14ac:dyDescent="0.2">
      <c r="A173" s="37" t="s">
        <v>54</v>
      </c>
      <c r="E173" s="41" t="s">
        <v>5</v>
      </c>
    </row>
    <row r="174" spans="1:16" ht="25.5" x14ac:dyDescent="0.2">
      <c r="A174" s="37" t="s">
        <v>55</v>
      </c>
      <c r="E174" s="42" t="s">
        <v>1714</v>
      </c>
    </row>
    <row r="175" spans="1:16" x14ac:dyDescent="0.2">
      <c r="A175" t="s">
        <v>57</v>
      </c>
      <c r="E175" s="41" t="s">
        <v>58</v>
      </c>
    </row>
    <row r="176" spans="1:16" x14ac:dyDescent="0.2">
      <c r="A176" t="s">
        <v>49</v>
      </c>
      <c r="B176" s="36" t="s">
        <v>200</v>
      </c>
      <c r="C176" s="36" t="s">
        <v>1715</v>
      </c>
      <c r="D176" s="37" t="s">
        <v>5</v>
      </c>
      <c r="E176" s="13" t="s">
        <v>1716</v>
      </c>
      <c r="F176" s="38" t="s">
        <v>288</v>
      </c>
      <c r="G176" s="39">
        <v>800</v>
      </c>
      <c r="H176" s="38">
        <v>0</v>
      </c>
      <c r="I176" s="38">
        <f>ROUND(G176*H176,6)</f>
        <v>0</v>
      </c>
      <c r="L176" s="40">
        <v>0</v>
      </c>
      <c r="M176" s="34">
        <f>ROUND(ROUND(L176,2)*ROUND(G176,3),2)</f>
        <v>0</v>
      </c>
      <c r="N176" s="38" t="s">
        <v>488</v>
      </c>
      <c r="O176">
        <f>(M176*21)/100</f>
        <v>0</v>
      </c>
      <c r="P176" t="s">
        <v>27</v>
      </c>
    </row>
    <row r="177" spans="1:16" x14ac:dyDescent="0.2">
      <c r="A177" s="37" t="s">
        <v>54</v>
      </c>
      <c r="E177" s="41" t="s">
        <v>5</v>
      </c>
    </row>
    <row r="178" spans="1:16" ht="25.5" x14ac:dyDescent="0.2">
      <c r="A178" s="37" t="s">
        <v>55</v>
      </c>
      <c r="E178" s="42" t="s">
        <v>1717</v>
      </c>
    </row>
    <row r="179" spans="1:16" x14ac:dyDescent="0.2">
      <c r="A179" t="s">
        <v>57</v>
      </c>
      <c r="E179" s="41" t="s">
        <v>58</v>
      </c>
    </row>
    <row r="180" spans="1:16" x14ac:dyDescent="0.2">
      <c r="A180" t="s">
        <v>46</v>
      </c>
      <c r="C180" s="33" t="s">
        <v>624</v>
      </c>
      <c r="E180" s="35" t="s">
        <v>625</v>
      </c>
      <c r="J180" s="34">
        <f>0</f>
        <v>0</v>
      </c>
      <c r="K180" s="34">
        <f>0</f>
        <v>0</v>
      </c>
      <c r="L180" s="34">
        <f>0+L181+L185+L189</f>
        <v>0</v>
      </c>
      <c r="M180" s="34">
        <f>0+M181+M185+M189</f>
        <v>0</v>
      </c>
    </row>
    <row r="181" spans="1:16" ht="25.5" x14ac:dyDescent="0.2">
      <c r="A181" t="s">
        <v>49</v>
      </c>
      <c r="B181" s="36" t="s">
        <v>203</v>
      </c>
      <c r="C181" s="36" t="s">
        <v>1718</v>
      </c>
      <c r="D181" s="37" t="s">
        <v>1719</v>
      </c>
      <c r="E181" s="13" t="s">
        <v>1720</v>
      </c>
      <c r="F181" s="38" t="s">
        <v>629</v>
      </c>
      <c r="G181" s="39">
        <v>4976.9620000000004</v>
      </c>
      <c r="H181" s="38">
        <v>0</v>
      </c>
      <c r="I181" s="38">
        <f>ROUND(G181*H181,6)</f>
        <v>0</v>
      </c>
      <c r="L181" s="40">
        <v>0</v>
      </c>
      <c r="M181" s="34">
        <f>ROUND(ROUND(L181,2)*ROUND(G181,3),2)</f>
        <v>0</v>
      </c>
      <c r="N181" s="38" t="s">
        <v>269</v>
      </c>
      <c r="O181">
        <f>(M181*21)/100</f>
        <v>0</v>
      </c>
      <c r="P181" t="s">
        <v>27</v>
      </c>
    </row>
    <row r="182" spans="1:16" x14ac:dyDescent="0.2">
      <c r="A182" s="37" t="s">
        <v>54</v>
      </c>
      <c r="E182" s="41" t="s">
        <v>5</v>
      </c>
    </row>
    <row r="183" spans="1:16" ht="25.5" x14ac:dyDescent="0.2">
      <c r="A183" s="37" t="s">
        <v>55</v>
      </c>
      <c r="E183" s="42" t="s">
        <v>1721</v>
      </c>
    </row>
    <row r="184" spans="1:16" ht="140.25" x14ac:dyDescent="0.2">
      <c r="A184" t="s">
        <v>57</v>
      </c>
      <c r="E184" s="41" t="s">
        <v>645</v>
      </c>
    </row>
    <row r="185" spans="1:16" ht="25.5" x14ac:dyDescent="0.2">
      <c r="A185" t="s">
        <v>49</v>
      </c>
      <c r="B185" s="36" t="s">
        <v>207</v>
      </c>
      <c r="C185" s="36" t="s">
        <v>631</v>
      </c>
      <c r="D185" s="37" t="s">
        <v>632</v>
      </c>
      <c r="E185" s="13" t="s">
        <v>633</v>
      </c>
      <c r="F185" s="38" t="s">
        <v>629</v>
      </c>
      <c r="G185" s="39">
        <v>360</v>
      </c>
      <c r="H185" s="38">
        <v>0</v>
      </c>
      <c r="I185" s="38">
        <f>ROUND(G185*H185,6)</f>
        <v>0</v>
      </c>
      <c r="L185" s="40">
        <v>0</v>
      </c>
      <c r="M185" s="34">
        <f>ROUND(ROUND(L185,2)*ROUND(G185,3),2)</f>
        <v>0</v>
      </c>
      <c r="N185" s="38" t="s">
        <v>269</v>
      </c>
      <c r="O185">
        <f>(M185*21)/100</f>
        <v>0</v>
      </c>
      <c r="P185" t="s">
        <v>27</v>
      </c>
    </row>
    <row r="186" spans="1:16" x14ac:dyDescent="0.2">
      <c r="A186" s="37" t="s">
        <v>54</v>
      </c>
      <c r="E186" s="41" t="s">
        <v>5</v>
      </c>
    </row>
    <row r="187" spans="1:16" x14ac:dyDescent="0.2">
      <c r="A187" s="37" t="s">
        <v>55</v>
      </c>
      <c r="E187" s="42" t="s">
        <v>1722</v>
      </c>
    </row>
    <row r="188" spans="1:16" ht="140.25" x14ac:dyDescent="0.2">
      <c r="A188" t="s">
        <v>57</v>
      </c>
      <c r="E188" s="41" t="s">
        <v>645</v>
      </c>
    </row>
    <row r="189" spans="1:16" ht="25.5" x14ac:dyDescent="0.2">
      <c r="A189" t="s">
        <v>49</v>
      </c>
      <c r="B189" s="36" t="s">
        <v>211</v>
      </c>
      <c r="C189" s="36" t="s">
        <v>1579</v>
      </c>
      <c r="D189" s="37" t="s">
        <v>1580</v>
      </c>
      <c r="E189" s="13" t="s">
        <v>1581</v>
      </c>
      <c r="F189" s="38" t="s">
        <v>629</v>
      </c>
      <c r="G189" s="39">
        <v>818</v>
      </c>
      <c r="H189" s="38">
        <v>0</v>
      </c>
      <c r="I189" s="38">
        <f>ROUND(G189*H189,6)</f>
        <v>0</v>
      </c>
      <c r="L189" s="40">
        <v>0</v>
      </c>
      <c r="M189" s="34">
        <f>ROUND(ROUND(L189,2)*ROUND(G189,3),2)</f>
        <v>0</v>
      </c>
      <c r="N189" s="38" t="s">
        <v>269</v>
      </c>
      <c r="O189">
        <f>(M189*21)/100</f>
        <v>0</v>
      </c>
      <c r="P189" t="s">
        <v>27</v>
      </c>
    </row>
    <row r="190" spans="1:16" x14ac:dyDescent="0.2">
      <c r="A190" s="37" t="s">
        <v>54</v>
      </c>
      <c r="E190" s="41" t="s">
        <v>5</v>
      </c>
    </row>
    <row r="191" spans="1:16" ht="38.25" x14ac:dyDescent="0.2">
      <c r="A191" s="37" t="s">
        <v>55</v>
      </c>
      <c r="E191" s="42" t="s">
        <v>1723</v>
      </c>
    </row>
    <row r="192" spans="1:16" ht="140.25" x14ac:dyDescent="0.2">
      <c r="A192" t="s">
        <v>57</v>
      </c>
      <c r="E19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1583</v>
      </c>
      <c r="M3" s="43">
        <f>Rekapitulace!C27</f>
        <v>0</v>
      </c>
      <c r="N3" s="25" t="s">
        <v>0</v>
      </c>
      <c r="O3" t="s">
        <v>23</v>
      </c>
      <c r="P3" t="s">
        <v>27</v>
      </c>
    </row>
    <row r="4" spans="1:20" ht="32.1" customHeight="1" x14ac:dyDescent="0.2">
      <c r="A4" s="28" t="s">
        <v>20</v>
      </c>
      <c r="B4" s="29" t="s">
        <v>28</v>
      </c>
      <c r="C4" s="2" t="s">
        <v>1583</v>
      </c>
      <c r="D4" s="9"/>
      <c r="E4" s="3" t="s">
        <v>1584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COUNTIFS(L8:L195,"=0",A8:A195,"P")+COUNTIFS(L8:L195,"",A8:A195,"P")+SUM(Q8:Q195)</f>
        <v>44</v>
      </c>
    </row>
    <row r="8" spans="1:20" ht="25.5" x14ac:dyDescent="0.2">
      <c r="A8" t="s">
        <v>44</v>
      </c>
      <c r="C8" s="30" t="s">
        <v>1726</v>
      </c>
      <c r="E8" s="32" t="s">
        <v>1725</v>
      </c>
      <c r="J8" s="31">
        <f>0+J9+J14+J23+J28+J53+J74+J79+J84+J93+J106+J111+J140+J149+J186</f>
        <v>0</v>
      </c>
      <c r="K8" s="31">
        <f>0+K9+K14+K23+K28+K53+K74+K79+K84+K93+K106+K111+K140+K149+K186</f>
        <v>0</v>
      </c>
      <c r="L8" s="31">
        <f>0+L9+L14+L23+L28+L53+L74+L79+L84+L93+L106+L111+L140+L149+L186</f>
        <v>0</v>
      </c>
      <c r="M8" s="31">
        <f>0+M9+M14+M23+M28+M53+M74+M79+M84+M93+M106+M111+M140+M149+M186</f>
        <v>0</v>
      </c>
    </row>
    <row r="9" spans="1:20" x14ac:dyDescent="0.2">
      <c r="A9" t="s">
        <v>46</v>
      </c>
      <c r="C9" s="33" t="s">
        <v>95</v>
      </c>
      <c r="E9" s="35" t="s">
        <v>1588</v>
      </c>
      <c r="J9" s="34">
        <f>0</f>
        <v>0</v>
      </c>
      <c r="K9" s="34">
        <f>0</f>
        <v>0</v>
      </c>
      <c r="L9" s="34">
        <f>0+L10</f>
        <v>0</v>
      </c>
      <c r="M9" s="34">
        <f>0+M10</f>
        <v>0</v>
      </c>
    </row>
    <row r="10" spans="1:20" x14ac:dyDescent="0.2">
      <c r="A10" t="s">
        <v>49</v>
      </c>
      <c r="B10" s="36" t="s">
        <v>47</v>
      </c>
      <c r="C10" s="36" t="s">
        <v>1727</v>
      </c>
      <c r="D10" s="37" t="s">
        <v>5</v>
      </c>
      <c r="E10" s="13" t="s">
        <v>1728</v>
      </c>
      <c r="F10" s="38" t="s">
        <v>283</v>
      </c>
      <c r="G10" s="39">
        <v>1.19</v>
      </c>
      <c r="H10" s="38">
        <v>0</v>
      </c>
      <c r="I10" s="38">
        <f>ROUND(G10*H10,6)</f>
        <v>0</v>
      </c>
      <c r="L10" s="40">
        <v>0</v>
      </c>
      <c r="M10" s="34">
        <f>ROUND(ROUND(L10,2)*ROUND(G10,3),2)</f>
        <v>0</v>
      </c>
      <c r="N10" s="38" t="s">
        <v>488</v>
      </c>
      <c r="O10">
        <f>(M10*21)/100</f>
        <v>0</v>
      </c>
      <c r="P10" t="s">
        <v>27</v>
      </c>
    </row>
    <row r="11" spans="1:20" x14ac:dyDescent="0.2">
      <c r="A11" s="37" t="s">
        <v>54</v>
      </c>
      <c r="E11" s="41" t="s">
        <v>1729</v>
      </c>
    </row>
    <row r="12" spans="1:20" x14ac:dyDescent="0.2">
      <c r="A12" s="37" t="s">
        <v>55</v>
      </c>
      <c r="E12" s="42" t="s">
        <v>1730</v>
      </c>
    </row>
    <row r="13" spans="1:20" ht="369.75" x14ac:dyDescent="0.2">
      <c r="A13" t="s">
        <v>57</v>
      </c>
      <c r="E13" s="41" t="s">
        <v>1731</v>
      </c>
    </row>
    <row r="14" spans="1:20" x14ac:dyDescent="0.2">
      <c r="A14" t="s">
        <v>46</v>
      </c>
      <c r="C14" s="33" t="s">
        <v>98</v>
      </c>
      <c r="E14" s="35" t="s">
        <v>1598</v>
      </c>
      <c r="J14" s="34">
        <f>0</f>
        <v>0</v>
      </c>
      <c r="K14" s="34">
        <f>0</f>
        <v>0</v>
      </c>
      <c r="L14" s="34">
        <f>0+L15+L19</f>
        <v>0</v>
      </c>
      <c r="M14" s="34">
        <f>0+M15+M19</f>
        <v>0</v>
      </c>
    </row>
    <row r="15" spans="1:20" x14ac:dyDescent="0.2">
      <c r="A15" t="s">
        <v>49</v>
      </c>
      <c r="B15" s="36" t="s">
        <v>27</v>
      </c>
      <c r="C15" s="36" t="s">
        <v>1732</v>
      </c>
      <c r="D15" s="37" t="s">
        <v>5</v>
      </c>
      <c r="E15" s="13" t="s">
        <v>1733</v>
      </c>
      <c r="F15" s="38" t="s">
        <v>283</v>
      </c>
      <c r="G15" s="39">
        <v>38.25</v>
      </c>
      <c r="H15" s="38">
        <v>0</v>
      </c>
      <c r="I15" s="38">
        <f>ROUND(G15*H15,6)</f>
        <v>0</v>
      </c>
      <c r="L15" s="40">
        <v>0</v>
      </c>
      <c r="M15" s="34">
        <f>ROUND(ROUND(L15,2)*ROUND(G15,3),2)</f>
        <v>0</v>
      </c>
      <c r="N15" s="38" t="s">
        <v>488</v>
      </c>
      <c r="O15">
        <f>(M15*21)/100</f>
        <v>0</v>
      </c>
      <c r="P15" t="s">
        <v>27</v>
      </c>
    </row>
    <row r="16" spans="1:20" x14ac:dyDescent="0.2">
      <c r="A16" s="37" t="s">
        <v>54</v>
      </c>
      <c r="E16" s="41" t="s">
        <v>1734</v>
      </c>
    </row>
    <row r="17" spans="1:16" x14ac:dyDescent="0.2">
      <c r="A17" s="37" t="s">
        <v>55</v>
      </c>
      <c r="E17" s="42" t="s">
        <v>1735</v>
      </c>
    </row>
    <row r="18" spans="1:16" ht="318.75" x14ac:dyDescent="0.2">
      <c r="A18" t="s">
        <v>57</v>
      </c>
      <c r="E18" s="41" t="s">
        <v>1736</v>
      </c>
    </row>
    <row r="19" spans="1:16" x14ac:dyDescent="0.2">
      <c r="A19" t="s">
        <v>49</v>
      </c>
      <c r="B19" s="36" t="s">
        <v>26</v>
      </c>
      <c r="C19" s="36" t="s">
        <v>1599</v>
      </c>
      <c r="D19" s="37" t="s">
        <v>5</v>
      </c>
      <c r="E19" s="13" t="s">
        <v>1600</v>
      </c>
      <c r="F19" s="38" t="s">
        <v>283</v>
      </c>
      <c r="G19" s="39">
        <v>81.59</v>
      </c>
      <c r="H19" s="38">
        <v>0</v>
      </c>
      <c r="I19" s="38">
        <f>ROUND(G19*H19,6)</f>
        <v>0</v>
      </c>
      <c r="L19" s="40">
        <v>0</v>
      </c>
      <c r="M19" s="34">
        <f>ROUND(ROUND(L19,2)*ROUND(G19,3),2)</f>
        <v>0</v>
      </c>
      <c r="N19" s="38" t="s">
        <v>488</v>
      </c>
      <c r="O19">
        <f>(M19*21)/100</f>
        <v>0</v>
      </c>
      <c r="P19" t="s">
        <v>27</v>
      </c>
    </row>
    <row r="20" spans="1:16" x14ac:dyDescent="0.2">
      <c r="A20" s="37" t="s">
        <v>54</v>
      </c>
      <c r="E20" s="41" t="s">
        <v>1737</v>
      </c>
    </row>
    <row r="21" spans="1:16" x14ac:dyDescent="0.2">
      <c r="A21" s="37" t="s">
        <v>55</v>
      </c>
      <c r="E21" s="42" t="s">
        <v>1738</v>
      </c>
    </row>
    <row r="22" spans="1:16" ht="318.75" x14ac:dyDescent="0.2">
      <c r="A22" t="s">
        <v>57</v>
      </c>
      <c r="E22" s="41" t="s">
        <v>1736</v>
      </c>
    </row>
    <row r="23" spans="1:16" x14ac:dyDescent="0.2">
      <c r="A23" t="s">
        <v>46</v>
      </c>
      <c r="C23" s="33" t="s">
        <v>115</v>
      </c>
      <c r="E23" s="35" t="s">
        <v>1616</v>
      </c>
      <c r="J23" s="34">
        <f>0</f>
        <v>0</v>
      </c>
      <c r="K23" s="34">
        <f>0</f>
        <v>0</v>
      </c>
      <c r="L23" s="34">
        <f>0+L24</f>
        <v>0</v>
      </c>
      <c r="M23" s="34">
        <f>0+M24</f>
        <v>0</v>
      </c>
    </row>
    <row r="24" spans="1:16" x14ac:dyDescent="0.2">
      <c r="A24" t="s">
        <v>49</v>
      </c>
      <c r="B24" s="36" t="s">
        <v>65</v>
      </c>
      <c r="C24" s="36" t="s">
        <v>1617</v>
      </c>
      <c r="D24" s="37" t="s">
        <v>5</v>
      </c>
      <c r="E24" s="13" t="s">
        <v>1618</v>
      </c>
      <c r="F24" s="38" t="s">
        <v>504</v>
      </c>
      <c r="G24" s="39">
        <v>60.53</v>
      </c>
      <c r="H24" s="38">
        <v>0</v>
      </c>
      <c r="I24" s="38">
        <f>ROUND(G24*H24,6)</f>
        <v>0</v>
      </c>
      <c r="L24" s="40">
        <v>0</v>
      </c>
      <c r="M24" s="34">
        <f>ROUND(ROUND(L24,2)*ROUND(G24,3),2)</f>
        <v>0</v>
      </c>
      <c r="N24" s="38" t="s">
        <v>488</v>
      </c>
      <c r="O24">
        <f>(M24*21)/100</f>
        <v>0</v>
      </c>
      <c r="P24" t="s">
        <v>27</v>
      </c>
    </row>
    <row r="25" spans="1:16" x14ac:dyDescent="0.2">
      <c r="A25" s="37" t="s">
        <v>54</v>
      </c>
      <c r="E25" s="41" t="s">
        <v>1739</v>
      </c>
    </row>
    <row r="26" spans="1:16" x14ac:dyDescent="0.2">
      <c r="A26" s="37" t="s">
        <v>55</v>
      </c>
      <c r="E26" s="42" t="s">
        <v>1740</v>
      </c>
    </row>
    <row r="27" spans="1:16" ht="25.5" x14ac:dyDescent="0.2">
      <c r="A27" t="s">
        <v>57</v>
      </c>
      <c r="E27" s="41" t="s">
        <v>1741</v>
      </c>
    </row>
    <row r="28" spans="1:16" x14ac:dyDescent="0.2">
      <c r="A28" t="s">
        <v>46</v>
      </c>
      <c r="C28" s="33" t="s">
        <v>26</v>
      </c>
      <c r="E28" s="35" t="s">
        <v>1742</v>
      </c>
      <c r="J28" s="34">
        <f>0</f>
        <v>0</v>
      </c>
      <c r="K28" s="34">
        <f>0</f>
        <v>0</v>
      </c>
      <c r="L28" s="34">
        <f>0+L29+L33+L37+L41+L45+L49</f>
        <v>0</v>
      </c>
      <c r="M28" s="34">
        <f>0+M29+M33+M37+M41+M45+M49</f>
        <v>0</v>
      </c>
    </row>
    <row r="29" spans="1:16" x14ac:dyDescent="0.2">
      <c r="A29" t="s">
        <v>49</v>
      </c>
      <c r="B29" s="36" t="s">
        <v>69</v>
      </c>
      <c r="C29" s="36" t="s">
        <v>1743</v>
      </c>
      <c r="D29" s="37" t="s">
        <v>5</v>
      </c>
      <c r="E29" s="13" t="s">
        <v>1744</v>
      </c>
      <c r="F29" s="38" t="s">
        <v>283</v>
      </c>
      <c r="G29" s="39">
        <v>11.55</v>
      </c>
      <c r="H29" s="38">
        <v>0</v>
      </c>
      <c r="I29" s="38">
        <f>ROUND(G29*H29,6)</f>
        <v>0</v>
      </c>
      <c r="L29" s="40">
        <v>0</v>
      </c>
      <c r="M29" s="34">
        <f>ROUND(ROUND(L29,2)*ROUND(G29,3),2)</f>
        <v>0</v>
      </c>
      <c r="N29" s="38" t="s">
        <v>488</v>
      </c>
      <c r="O29">
        <f>(M29*21)/100</f>
        <v>0</v>
      </c>
      <c r="P29" t="s">
        <v>27</v>
      </c>
    </row>
    <row r="30" spans="1:16" ht="25.5" x14ac:dyDescent="0.2">
      <c r="A30" s="37" t="s">
        <v>54</v>
      </c>
      <c r="E30" s="41" t="s">
        <v>1745</v>
      </c>
    </row>
    <row r="31" spans="1:16" x14ac:dyDescent="0.2">
      <c r="A31" s="37" t="s">
        <v>55</v>
      </c>
      <c r="E31" s="42" t="s">
        <v>1746</v>
      </c>
    </row>
    <row r="32" spans="1:16" ht="369.75" x14ac:dyDescent="0.2">
      <c r="A32" t="s">
        <v>57</v>
      </c>
      <c r="E32" s="41" t="s">
        <v>1747</v>
      </c>
    </row>
    <row r="33" spans="1:16" x14ac:dyDescent="0.2">
      <c r="A33" t="s">
        <v>49</v>
      </c>
      <c r="B33" s="36" t="s">
        <v>73</v>
      </c>
      <c r="C33" s="36" t="s">
        <v>1748</v>
      </c>
      <c r="D33" s="37" t="s">
        <v>5</v>
      </c>
      <c r="E33" s="13" t="s">
        <v>1749</v>
      </c>
      <c r="F33" s="38" t="s">
        <v>629</v>
      </c>
      <c r="G33" s="39">
        <v>3.0000000000000001E-3</v>
      </c>
      <c r="H33" s="38">
        <v>0</v>
      </c>
      <c r="I33" s="38">
        <f>ROUND(G33*H33,6)</f>
        <v>0</v>
      </c>
      <c r="L33" s="40">
        <v>0</v>
      </c>
      <c r="M33" s="34">
        <f>ROUND(ROUND(L33,2)*ROUND(G33,3),2)</f>
        <v>0</v>
      </c>
      <c r="N33" s="38" t="s">
        <v>488</v>
      </c>
      <c r="O33">
        <f>(M33*21)/100</f>
        <v>0</v>
      </c>
      <c r="P33" t="s">
        <v>27</v>
      </c>
    </row>
    <row r="34" spans="1:16" x14ac:dyDescent="0.2">
      <c r="A34" s="37" t="s">
        <v>54</v>
      </c>
      <c r="E34" s="41" t="s">
        <v>1750</v>
      </c>
    </row>
    <row r="35" spans="1:16" x14ac:dyDescent="0.2">
      <c r="A35" s="37" t="s">
        <v>55</v>
      </c>
      <c r="E35" s="42" t="s">
        <v>1751</v>
      </c>
    </row>
    <row r="36" spans="1:16" ht="267.75" x14ac:dyDescent="0.2">
      <c r="A36" t="s">
        <v>57</v>
      </c>
      <c r="E36" s="41" t="s">
        <v>1752</v>
      </c>
    </row>
    <row r="37" spans="1:16" x14ac:dyDescent="0.2">
      <c r="A37" t="s">
        <v>49</v>
      </c>
      <c r="B37" s="36" t="s">
        <v>77</v>
      </c>
      <c r="C37" s="36" t="s">
        <v>1753</v>
      </c>
      <c r="D37" s="37" t="s">
        <v>5</v>
      </c>
      <c r="E37" s="13" t="s">
        <v>1754</v>
      </c>
      <c r="F37" s="38" t="s">
        <v>629</v>
      </c>
      <c r="G37" s="39">
        <v>5.6000000000000001E-2</v>
      </c>
      <c r="H37" s="38">
        <v>0</v>
      </c>
      <c r="I37" s="38">
        <f>ROUND(G37*H37,6)</f>
        <v>0</v>
      </c>
      <c r="L37" s="40">
        <v>0</v>
      </c>
      <c r="M37" s="34">
        <f>ROUND(ROUND(L37,2)*ROUND(G37,3),2)</f>
        <v>0</v>
      </c>
      <c r="N37" s="38" t="s">
        <v>488</v>
      </c>
      <c r="O37">
        <f>(M37*21)/100</f>
        <v>0</v>
      </c>
      <c r="P37" t="s">
        <v>27</v>
      </c>
    </row>
    <row r="38" spans="1:16" x14ac:dyDescent="0.2">
      <c r="A38" s="37" t="s">
        <v>54</v>
      </c>
      <c r="E38" s="41" t="s">
        <v>1755</v>
      </c>
    </row>
    <row r="39" spans="1:16" x14ac:dyDescent="0.2">
      <c r="A39" s="37" t="s">
        <v>55</v>
      </c>
      <c r="E39" s="42" t="s">
        <v>1756</v>
      </c>
    </row>
    <row r="40" spans="1:16" ht="267.75" x14ac:dyDescent="0.2">
      <c r="A40" t="s">
        <v>57</v>
      </c>
      <c r="E40" s="41" t="s">
        <v>1752</v>
      </c>
    </row>
    <row r="41" spans="1:16" x14ac:dyDescent="0.2">
      <c r="A41" t="s">
        <v>49</v>
      </c>
      <c r="B41" s="36" t="s">
        <v>81</v>
      </c>
      <c r="C41" s="36" t="s">
        <v>1757</v>
      </c>
      <c r="D41" s="37" t="s">
        <v>5</v>
      </c>
      <c r="E41" s="13" t="s">
        <v>1758</v>
      </c>
      <c r="F41" s="38" t="s">
        <v>819</v>
      </c>
      <c r="G41" s="39">
        <v>107</v>
      </c>
      <c r="H41" s="38">
        <v>0</v>
      </c>
      <c r="I41" s="38">
        <f>ROUND(G41*H41,6)</f>
        <v>0</v>
      </c>
      <c r="L41" s="40">
        <v>0</v>
      </c>
      <c r="M41" s="34">
        <f>ROUND(ROUND(L41,2)*ROUND(G41,3),2)</f>
        <v>0</v>
      </c>
      <c r="N41" s="38" t="s">
        <v>488</v>
      </c>
      <c r="O41">
        <f>(M41*21)/100</f>
        <v>0</v>
      </c>
      <c r="P41" t="s">
        <v>27</v>
      </c>
    </row>
    <row r="42" spans="1:16" x14ac:dyDescent="0.2">
      <c r="A42" s="37" t="s">
        <v>54</v>
      </c>
      <c r="E42" s="41" t="s">
        <v>1759</v>
      </c>
    </row>
    <row r="43" spans="1:16" x14ac:dyDescent="0.2">
      <c r="A43" s="37" t="s">
        <v>55</v>
      </c>
      <c r="E43" s="42" t="s">
        <v>1205</v>
      </c>
    </row>
    <row r="44" spans="1:16" ht="293.25" x14ac:dyDescent="0.2">
      <c r="A44" t="s">
        <v>57</v>
      </c>
      <c r="E44" s="41" t="s">
        <v>1760</v>
      </c>
    </row>
    <row r="45" spans="1:16" x14ac:dyDescent="0.2">
      <c r="A45" t="s">
        <v>49</v>
      </c>
      <c r="B45" s="36" t="s">
        <v>85</v>
      </c>
      <c r="C45" s="36" t="s">
        <v>1761</v>
      </c>
      <c r="D45" s="37" t="s">
        <v>5</v>
      </c>
      <c r="E45" s="13" t="s">
        <v>1762</v>
      </c>
      <c r="F45" s="38" t="s">
        <v>283</v>
      </c>
      <c r="G45" s="39">
        <v>0.85</v>
      </c>
      <c r="H45" s="38">
        <v>0</v>
      </c>
      <c r="I45" s="38">
        <f>ROUND(G45*H45,6)</f>
        <v>0</v>
      </c>
      <c r="L45" s="40">
        <v>0</v>
      </c>
      <c r="M45" s="34">
        <f>ROUND(ROUND(L45,2)*ROUND(G45,3),2)</f>
        <v>0</v>
      </c>
      <c r="N45" s="38" t="s">
        <v>269</v>
      </c>
      <c r="O45">
        <f>(M45*21)/100</f>
        <v>0</v>
      </c>
      <c r="P45" t="s">
        <v>27</v>
      </c>
    </row>
    <row r="46" spans="1:16" x14ac:dyDescent="0.2">
      <c r="A46" s="37" t="s">
        <v>54</v>
      </c>
      <c r="E46" s="41" t="s">
        <v>1763</v>
      </c>
    </row>
    <row r="47" spans="1:16" x14ac:dyDescent="0.2">
      <c r="A47" s="37" t="s">
        <v>55</v>
      </c>
      <c r="E47" s="42" t="s">
        <v>1764</v>
      </c>
    </row>
    <row r="48" spans="1:16" ht="229.5" x14ac:dyDescent="0.2">
      <c r="A48" t="s">
        <v>57</v>
      </c>
      <c r="E48" s="41" t="s">
        <v>1765</v>
      </c>
    </row>
    <row r="49" spans="1:16" x14ac:dyDescent="0.2">
      <c r="A49" t="s">
        <v>49</v>
      </c>
      <c r="B49" s="36" t="s">
        <v>88</v>
      </c>
      <c r="C49" s="36" t="s">
        <v>1766</v>
      </c>
      <c r="D49" s="37" t="s">
        <v>5</v>
      </c>
      <c r="E49" s="13" t="s">
        <v>1767</v>
      </c>
      <c r="F49" s="38" t="s">
        <v>283</v>
      </c>
      <c r="G49" s="39">
        <v>0.88</v>
      </c>
      <c r="H49" s="38">
        <v>0</v>
      </c>
      <c r="I49" s="38">
        <f>ROUND(G49*H49,6)</f>
        <v>0</v>
      </c>
      <c r="L49" s="40">
        <v>0</v>
      </c>
      <c r="M49" s="34">
        <f>ROUND(ROUND(L49,2)*ROUND(G49,3),2)</f>
        <v>0</v>
      </c>
      <c r="N49" s="38" t="s">
        <v>269</v>
      </c>
      <c r="O49">
        <f>(M49*21)/100</f>
        <v>0</v>
      </c>
      <c r="P49" t="s">
        <v>27</v>
      </c>
    </row>
    <row r="50" spans="1:16" x14ac:dyDescent="0.2">
      <c r="A50" s="37" t="s">
        <v>54</v>
      </c>
      <c r="E50" s="41" t="s">
        <v>1768</v>
      </c>
    </row>
    <row r="51" spans="1:16" x14ac:dyDescent="0.2">
      <c r="A51" s="37" t="s">
        <v>55</v>
      </c>
      <c r="E51" s="42" t="s">
        <v>1769</v>
      </c>
    </row>
    <row r="52" spans="1:16" ht="51" x14ac:dyDescent="0.2">
      <c r="A52" t="s">
        <v>57</v>
      </c>
      <c r="E52" s="41" t="s">
        <v>1770</v>
      </c>
    </row>
    <row r="53" spans="1:16" x14ac:dyDescent="0.2">
      <c r="A53" t="s">
        <v>46</v>
      </c>
      <c r="C53" s="33" t="s">
        <v>65</v>
      </c>
      <c r="E53" s="35" t="s">
        <v>1646</v>
      </c>
      <c r="J53" s="34">
        <f>0</f>
        <v>0</v>
      </c>
      <c r="K53" s="34">
        <f>0</f>
        <v>0</v>
      </c>
      <c r="L53" s="34">
        <f>0+L54+L58+L62+L66+L70</f>
        <v>0</v>
      </c>
      <c r="M53" s="34">
        <f>0+M54+M58+M62+M66+M70</f>
        <v>0</v>
      </c>
    </row>
    <row r="54" spans="1:16" x14ac:dyDescent="0.2">
      <c r="A54" t="s">
        <v>49</v>
      </c>
      <c r="B54" s="36" t="s">
        <v>91</v>
      </c>
      <c r="C54" s="36" t="s">
        <v>1771</v>
      </c>
      <c r="D54" s="37" t="s">
        <v>5</v>
      </c>
      <c r="E54" s="13" t="s">
        <v>1772</v>
      </c>
      <c r="F54" s="38" t="s">
        <v>283</v>
      </c>
      <c r="G54" s="39">
        <v>0.63</v>
      </c>
      <c r="H54" s="38">
        <v>0</v>
      </c>
      <c r="I54" s="38">
        <f>ROUND(G54*H54,6)</f>
        <v>0</v>
      </c>
      <c r="L54" s="40">
        <v>0</v>
      </c>
      <c r="M54" s="34">
        <f>ROUND(ROUND(L54,2)*ROUND(G54,3),2)</f>
        <v>0</v>
      </c>
      <c r="N54" s="38" t="s">
        <v>488</v>
      </c>
      <c r="O54">
        <f>(M54*21)/100</f>
        <v>0</v>
      </c>
      <c r="P54" t="s">
        <v>27</v>
      </c>
    </row>
    <row r="55" spans="1:16" ht="25.5" x14ac:dyDescent="0.2">
      <c r="A55" s="37" t="s">
        <v>54</v>
      </c>
      <c r="E55" s="41" t="s">
        <v>1773</v>
      </c>
    </row>
    <row r="56" spans="1:16" x14ac:dyDescent="0.2">
      <c r="A56" s="37" t="s">
        <v>55</v>
      </c>
      <c r="E56" s="42" t="s">
        <v>1774</v>
      </c>
    </row>
    <row r="57" spans="1:16" ht="369.75" x14ac:dyDescent="0.2">
      <c r="A57" t="s">
        <v>57</v>
      </c>
      <c r="E57" s="41" t="s">
        <v>1775</v>
      </c>
    </row>
    <row r="58" spans="1:16" x14ac:dyDescent="0.2">
      <c r="A58" t="s">
        <v>49</v>
      </c>
      <c r="B58" s="36" t="s">
        <v>95</v>
      </c>
      <c r="C58" s="36" t="s">
        <v>1776</v>
      </c>
      <c r="D58" s="37" t="s">
        <v>5</v>
      </c>
      <c r="E58" s="13" t="s">
        <v>1777</v>
      </c>
      <c r="F58" s="38" t="s">
        <v>283</v>
      </c>
      <c r="G58" s="39">
        <v>1.24</v>
      </c>
      <c r="H58" s="38">
        <v>0</v>
      </c>
      <c r="I58" s="38">
        <f>ROUND(G58*H58,6)</f>
        <v>0</v>
      </c>
      <c r="L58" s="40">
        <v>0</v>
      </c>
      <c r="M58" s="34">
        <f>ROUND(ROUND(L58,2)*ROUND(G58,3),2)</f>
        <v>0</v>
      </c>
      <c r="N58" s="38" t="s">
        <v>488</v>
      </c>
      <c r="O58">
        <f>(M58*21)/100</f>
        <v>0</v>
      </c>
      <c r="P58" t="s">
        <v>27</v>
      </c>
    </row>
    <row r="59" spans="1:16" ht="25.5" x14ac:dyDescent="0.2">
      <c r="A59" s="37" t="s">
        <v>54</v>
      </c>
      <c r="E59" s="41" t="s">
        <v>1778</v>
      </c>
    </row>
    <row r="60" spans="1:16" x14ac:dyDescent="0.2">
      <c r="A60" s="37" t="s">
        <v>55</v>
      </c>
      <c r="E60" s="42" t="s">
        <v>1779</v>
      </c>
    </row>
    <row r="61" spans="1:16" ht="369.75" x14ac:dyDescent="0.2">
      <c r="A61" t="s">
        <v>57</v>
      </c>
      <c r="E61" s="41" t="s">
        <v>1775</v>
      </c>
    </row>
    <row r="62" spans="1:16" x14ac:dyDescent="0.2">
      <c r="A62" t="s">
        <v>49</v>
      </c>
      <c r="B62" s="36" t="s">
        <v>98</v>
      </c>
      <c r="C62" s="36" t="s">
        <v>1780</v>
      </c>
      <c r="D62" s="37" t="s">
        <v>5</v>
      </c>
      <c r="E62" s="13" t="s">
        <v>1781</v>
      </c>
      <c r="F62" s="38" t="s">
        <v>283</v>
      </c>
      <c r="G62" s="39">
        <v>100.79</v>
      </c>
      <c r="H62" s="38">
        <v>0</v>
      </c>
      <c r="I62" s="38">
        <f>ROUND(G62*H62,6)</f>
        <v>0</v>
      </c>
      <c r="L62" s="40">
        <v>0</v>
      </c>
      <c r="M62" s="34">
        <f>ROUND(ROUND(L62,2)*ROUND(G62,3),2)</f>
        <v>0</v>
      </c>
      <c r="N62" s="38" t="s">
        <v>488</v>
      </c>
      <c r="O62">
        <f>(M62*21)/100</f>
        <v>0</v>
      </c>
      <c r="P62" t="s">
        <v>27</v>
      </c>
    </row>
    <row r="63" spans="1:16" x14ac:dyDescent="0.2">
      <c r="A63" s="37" t="s">
        <v>54</v>
      </c>
      <c r="E63" s="41" t="s">
        <v>1782</v>
      </c>
    </row>
    <row r="64" spans="1:16" x14ac:dyDescent="0.2">
      <c r="A64" s="37" t="s">
        <v>55</v>
      </c>
      <c r="E64" s="42" t="s">
        <v>1783</v>
      </c>
    </row>
    <row r="65" spans="1:16" ht="38.25" x14ac:dyDescent="0.2">
      <c r="A65" t="s">
        <v>57</v>
      </c>
      <c r="E65" s="41" t="s">
        <v>1784</v>
      </c>
    </row>
    <row r="66" spans="1:16" x14ac:dyDescent="0.2">
      <c r="A66" t="s">
        <v>49</v>
      </c>
      <c r="B66" s="36" t="s">
        <v>101</v>
      </c>
      <c r="C66" s="36" t="s">
        <v>1653</v>
      </c>
      <c r="D66" s="37" t="s">
        <v>5</v>
      </c>
      <c r="E66" s="13" t="s">
        <v>1654</v>
      </c>
      <c r="F66" s="38" t="s">
        <v>283</v>
      </c>
      <c r="G66" s="39">
        <v>5.13</v>
      </c>
      <c r="H66" s="38">
        <v>0</v>
      </c>
      <c r="I66" s="38">
        <f>ROUND(G66*H66,6)</f>
        <v>0</v>
      </c>
      <c r="L66" s="40">
        <v>0</v>
      </c>
      <c r="M66" s="34">
        <f>ROUND(ROUND(L66,2)*ROUND(G66,3),2)</f>
        <v>0</v>
      </c>
      <c r="N66" s="38" t="s">
        <v>488</v>
      </c>
      <c r="O66">
        <f>(M66*21)/100</f>
        <v>0</v>
      </c>
      <c r="P66" t="s">
        <v>27</v>
      </c>
    </row>
    <row r="67" spans="1:16" x14ac:dyDescent="0.2">
      <c r="A67" s="37" t="s">
        <v>54</v>
      </c>
      <c r="E67" s="41" t="s">
        <v>1785</v>
      </c>
    </row>
    <row r="68" spans="1:16" x14ac:dyDescent="0.2">
      <c r="A68" s="37" t="s">
        <v>55</v>
      </c>
      <c r="E68" s="42" t="s">
        <v>1786</v>
      </c>
    </row>
    <row r="69" spans="1:16" ht="38.25" x14ac:dyDescent="0.2">
      <c r="A69" t="s">
        <v>57</v>
      </c>
      <c r="E69" s="41" t="s">
        <v>1784</v>
      </c>
    </row>
    <row r="70" spans="1:16" ht="25.5" x14ac:dyDescent="0.2">
      <c r="A70" t="s">
        <v>49</v>
      </c>
      <c r="B70" s="36" t="s">
        <v>105</v>
      </c>
      <c r="C70" s="36" t="s">
        <v>1787</v>
      </c>
      <c r="D70" s="37" t="s">
        <v>5</v>
      </c>
      <c r="E70" s="13" t="s">
        <v>1788</v>
      </c>
      <c r="F70" s="38" t="s">
        <v>283</v>
      </c>
      <c r="G70" s="39">
        <v>3.62</v>
      </c>
      <c r="H70" s="38">
        <v>0</v>
      </c>
      <c r="I70" s="38">
        <f>ROUND(G70*H70,6)</f>
        <v>0</v>
      </c>
      <c r="L70" s="40">
        <v>0</v>
      </c>
      <c r="M70" s="34">
        <f>ROUND(ROUND(L70,2)*ROUND(G70,3),2)</f>
        <v>0</v>
      </c>
      <c r="N70" s="38" t="s">
        <v>488</v>
      </c>
      <c r="O70">
        <f>(M70*21)/100</f>
        <v>0</v>
      </c>
      <c r="P70" t="s">
        <v>27</v>
      </c>
    </row>
    <row r="71" spans="1:16" x14ac:dyDescent="0.2">
      <c r="A71" s="37" t="s">
        <v>54</v>
      </c>
      <c r="E71" s="41" t="s">
        <v>1789</v>
      </c>
    </row>
    <row r="72" spans="1:16" x14ac:dyDescent="0.2">
      <c r="A72" s="37" t="s">
        <v>55</v>
      </c>
      <c r="E72" s="42" t="s">
        <v>1790</v>
      </c>
    </row>
    <row r="73" spans="1:16" ht="38.25" x14ac:dyDescent="0.2">
      <c r="A73" t="s">
        <v>57</v>
      </c>
      <c r="E73" s="41" t="s">
        <v>1791</v>
      </c>
    </row>
    <row r="74" spans="1:16" x14ac:dyDescent="0.2">
      <c r="A74" t="s">
        <v>46</v>
      </c>
      <c r="C74" s="33" t="s">
        <v>236</v>
      </c>
      <c r="E74" s="35" t="s">
        <v>1662</v>
      </c>
      <c r="J74" s="34">
        <f>0</f>
        <v>0</v>
      </c>
      <c r="K74" s="34">
        <f>0</f>
        <v>0</v>
      </c>
      <c r="L74" s="34">
        <f>0+L75</f>
        <v>0</v>
      </c>
      <c r="M74" s="34">
        <f>0+M75</f>
        <v>0</v>
      </c>
    </row>
    <row r="75" spans="1:16" ht="25.5" x14ac:dyDescent="0.2">
      <c r="A75" t="s">
        <v>49</v>
      </c>
      <c r="B75" s="36" t="s">
        <v>108</v>
      </c>
      <c r="C75" s="36" t="s">
        <v>1792</v>
      </c>
      <c r="D75" s="37" t="s">
        <v>5</v>
      </c>
      <c r="E75" s="13" t="s">
        <v>1793</v>
      </c>
      <c r="F75" s="38" t="s">
        <v>283</v>
      </c>
      <c r="G75" s="39">
        <v>4.8</v>
      </c>
      <c r="H75" s="38">
        <v>0</v>
      </c>
      <c r="I75" s="38">
        <f>ROUND(G75*H75,6)</f>
        <v>0</v>
      </c>
      <c r="L75" s="40">
        <v>0</v>
      </c>
      <c r="M75" s="34">
        <f>ROUND(ROUND(L75,2)*ROUND(G75,3),2)</f>
        <v>0</v>
      </c>
      <c r="N75" s="38" t="s">
        <v>488</v>
      </c>
      <c r="O75">
        <f>(M75*21)/100</f>
        <v>0</v>
      </c>
      <c r="P75" t="s">
        <v>27</v>
      </c>
    </row>
    <row r="76" spans="1:16" x14ac:dyDescent="0.2">
      <c r="A76" s="37" t="s">
        <v>54</v>
      </c>
      <c r="E76" s="41" t="s">
        <v>1794</v>
      </c>
    </row>
    <row r="77" spans="1:16" x14ac:dyDescent="0.2">
      <c r="A77" s="37" t="s">
        <v>55</v>
      </c>
      <c r="E77" s="42" t="s">
        <v>1795</v>
      </c>
    </row>
    <row r="78" spans="1:16" ht="280.5" x14ac:dyDescent="0.2">
      <c r="A78" t="s">
        <v>57</v>
      </c>
      <c r="E78" s="41" t="s">
        <v>1796</v>
      </c>
    </row>
    <row r="79" spans="1:16" x14ac:dyDescent="0.2">
      <c r="A79" t="s">
        <v>46</v>
      </c>
      <c r="C79" s="33" t="s">
        <v>240</v>
      </c>
      <c r="E79" s="35" t="s">
        <v>1322</v>
      </c>
      <c r="J79" s="34">
        <f>0</f>
        <v>0</v>
      </c>
      <c r="K79" s="34">
        <f>0</f>
        <v>0</v>
      </c>
      <c r="L79" s="34">
        <f>0+L80</f>
        <v>0</v>
      </c>
      <c r="M79" s="34">
        <f>0+M80</f>
        <v>0</v>
      </c>
    </row>
    <row r="80" spans="1:16" x14ac:dyDescent="0.2">
      <c r="A80" t="s">
        <v>49</v>
      </c>
      <c r="B80" s="36" t="s">
        <v>111</v>
      </c>
      <c r="C80" s="36" t="s">
        <v>1323</v>
      </c>
      <c r="D80" s="37" t="s">
        <v>5</v>
      </c>
      <c r="E80" s="13" t="s">
        <v>1324</v>
      </c>
      <c r="F80" s="38" t="s">
        <v>283</v>
      </c>
      <c r="G80" s="39">
        <v>38.79</v>
      </c>
      <c r="H80" s="38">
        <v>0</v>
      </c>
      <c r="I80" s="38">
        <f>ROUND(G80*H80,6)</f>
        <v>0</v>
      </c>
      <c r="L80" s="40">
        <v>0</v>
      </c>
      <c r="M80" s="34">
        <f>ROUND(ROUND(L80,2)*ROUND(G80,3),2)</f>
        <v>0</v>
      </c>
      <c r="N80" s="38" t="s">
        <v>488</v>
      </c>
      <c r="O80">
        <f>(M80*21)/100</f>
        <v>0</v>
      </c>
      <c r="P80" t="s">
        <v>27</v>
      </c>
    </row>
    <row r="81" spans="1:16" x14ac:dyDescent="0.2">
      <c r="A81" s="37" t="s">
        <v>54</v>
      </c>
      <c r="E81" s="41" t="s">
        <v>1797</v>
      </c>
    </row>
    <row r="82" spans="1:16" x14ac:dyDescent="0.2">
      <c r="A82" s="37" t="s">
        <v>55</v>
      </c>
      <c r="E82" s="42" t="s">
        <v>1798</v>
      </c>
    </row>
    <row r="83" spans="1:16" ht="89.25" x14ac:dyDescent="0.2">
      <c r="A83" t="s">
        <v>57</v>
      </c>
      <c r="E83" s="41" t="s">
        <v>1799</v>
      </c>
    </row>
    <row r="84" spans="1:16" x14ac:dyDescent="0.2">
      <c r="A84" t="s">
        <v>46</v>
      </c>
      <c r="C84" s="33" t="s">
        <v>243</v>
      </c>
      <c r="E84" s="35" t="s">
        <v>1800</v>
      </c>
      <c r="J84" s="34">
        <f>0</f>
        <v>0</v>
      </c>
      <c r="K84" s="34">
        <f>0</f>
        <v>0</v>
      </c>
      <c r="L84" s="34">
        <f>0+L85+L89</f>
        <v>0</v>
      </c>
      <c r="M84" s="34">
        <f>0+M85+M89</f>
        <v>0</v>
      </c>
    </row>
    <row r="85" spans="1:16" x14ac:dyDescent="0.2">
      <c r="A85" t="s">
        <v>49</v>
      </c>
      <c r="B85" s="36" t="s">
        <v>115</v>
      </c>
      <c r="C85" s="36" t="s">
        <v>1801</v>
      </c>
      <c r="D85" s="37" t="s">
        <v>5</v>
      </c>
      <c r="E85" s="13" t="s">
        <v>1802</v>
      </c>
      <c r="F85" s="38" t="s">
        <v>288</v>
      </c>
      <c r="G85" s="39">
        <v>1.8</v>
      </c>
      <c r="H85" s="38">
        <v>0</v>
      </c>
      <c r="I85" s="38">
        <f>ROUND(G85*H85,6)</f>
        <v>0</v>
      </c>
      <c r="L85" s="40">
        <v>0</v>
      </c>
      <c r="M85" s="34">
        <f>ROUND(ROUND(L85,2)*ROUND(G85,3),2)</f>
        <v>0</v>
      </c>
      <c r="N85" s="38" t="s">
        <v>488</v>
      </c>
      <c r="O85">
        <f>(M85*21)/100</f>
        <v>0</v>
      </c>
      <c r="P85" t="s">
        <v>27</v>
      </c>
    </row>
    <row r="86" spans="1:16" x14ac:dyDescent="0.2">
      <c r="A86" s="37" t="s">
        <v>54</v>
      </c>
      <c r="E86" s="41" t="s">
        <v>1803</v>
      </c>
    </row>
    <row r="87" spans="1:16" x14ac:dyDescent="0.2">
      <c r="A87" s="37" t="s">
        <v>55</v>
      </c>
      <c r="E87" s="42" t="s">
        <v>1804</v>
      </c>
    </row>
    <row r="88" spans="1:16" ht="280.5" x14ac:dyDescent="0.2">
      <c r="A88" t="s">
        <v>57</v>
      </c>
      <c r="E88" s="41" t="s">
        <v>1805</v>
      </c>
    </row>
    <row r="89" spans="1:16" x14ac:dyDescent="0.2">
      <c r="A89" t="s">
        <v>49</v>
      </c>
      <c r="B89" s="36" t="s">
        <v>118</v>
      </c>
      <c r="C89" s="36" t="s">
        <v>1806</v>
      </c>
      <c r="D89" s="37" t="s">
        <v>5</v>
      </c>
      <c r="E89" s="13" t="s">
        <v>1802</v>
      </c>
      <c r="F89" s="38" t="s">
        <v>288</v>
      </c>
      <c r="G89" s="39">
        <v>7.2</v>
      </c>
      <c r="H89" s="38">
        <v>0</v>
      </c>
      <c r="I89" s="38">
        <f>ROUND(G89*H89,6)</f>
        <v>0</v>
      </c>
      <c r="L89" s="40">
        <v>0</v>
      </c>
      <c r="M89" s="34">
        <f>ROUND(ROUND(L89,2)*ROUND(G89,3),2)</f>
        <v>0</v>
      </c>
      <c r="N89" s="38" t="s">
        <v>269</v>
      </c>
      <c r="O89">
        <f>(M89*21)/100</f>
        <v>0</v>
      </c>
      <c r="P89" t="s">
        <v>27</v>
      </c>
    </row>
    <row r="90" spans="1:16" x14ac:dyDescent="0.2">
      <c r="A90" s="37" t="s">
        <v>54</v>
      </c>
      <c r="E90" s="41" t="s">
        <v>1807</v>
      </c>
    </row>
    <row r="91" spans="1:16" x14ac:dyDescent="0.2">
      <c r="A91" s="37" t="s">
        <v>55</v>
      </c>
      <c r="E91" s="42" t="s">
        <v>1808</v>
      </c>
    </row>
    <row r="92" spans="1:16" ht="280.5" x14ac:dyDescent="0.2">
      <c r="A92" t="s">
        <v>57</v>
      </c>
      <c r="E92" s="41" t="s">
        <v>1805</v>
      </c>
    </row>
    <row r="93" spans="1:16" x14ac:dyDescent="0.2">
      <c r="A93" t="s">
        <v>46</v>
      </c>
      <c r="C93" s="33" t="s">
        <v>251</v>
      </c>
      <c r="E93" s="35" t="s">
        <v>1364</v>
      </c>
      <c r="J93" s="34">
        <f>0</f>
        <v>0</v>
      </c>
      <c r="K93" s="34">
        <f>0</f>
        <v>0</v>
      </c>
      <c r="L93" s="34">
        <f>0+L94+L98+L102</f>
        <v>0</v>
      </c>
      <c r="M93" s="34">
        <f>0+M94+M98+M102</f>
        <v>0</v>
      </c>
    </row>
    <row r="94" spans="1:16" ht="25.5" x14ac:dyDescent="0.2">
      <c r="A94" t="s">
        <v>49</v>
      </c>
      <c r="B94" s="36" t="s">
        <v>122</v>
      </c>
      <c r="C94" s="36" t="s">
        <v>1365</v>
      </c>
      <c r="D94" s="37" t="s">
        <v>5</v>
      </c>
      <c r="E94" s="13" t="s">
        <v>1366</v>
      </c>
      <c r="F94" s="38" t="s">
        <v>288</v>
      </c>
      <c r="G94" s="39">
        <v>20</v>
      </c>
      <c r="H94" s="38">
        <v>0</v>
      </c>
      <c r="I94" s="38">
        <f>ROUND(G94*H94,6)</f>
        <v>0</v>
      </c>
      <c r="L94" s="40">
        <v>0</v>
      </c>
      <c r="M94" s="34">
        <f>ROUND(ROUND(L94,2)*ROUND(G94,3),2)</f>
        <v>0</v>
      </c>
      <c r="N94" s="38" t="s">
        <v>488</v>
      </c>
      <c r="O94">
        <f>(M94*21)/100</f>
        <v>0</v>
      </c>
      <c r="P94" t="s">
        <v>27</v>
      </c>
    </row>
    <row r="95" spans="1:16" x14ac:dyDescent="0.2">
      <c r="A95" s="37" t="s">
        <v>54</v>
      </c>
      <c r="E95" s="41" t="s">
        <v>1809</v>
      </c>
    </row>
    <row r="96" spans="1:16" x14ac:dyDescent="0.2">
      <c r="A96" s="37" t="s">
        <v>55</v>
      </c>
      <c r="E96" s="42" t="s">
        <v>122</v>
      </c>
    </row>
    <row r="97" spans="1:16" ht="114.75" x14ac:dyDescent="0.2">
      <c r="A97" t="s">
        <v>57</v>
      </c>
      <c r="E97" s="41" t="s">
        <v>1810</v>
      </c>
    </row>
    <row r="98" spans="1:16" ht="25.5" x14ac:dyDescent="0.2">
      <c r="A98" t="s">
        <v>49</v>
      </c>
      <c r="B98" s="36" t="s">
        <v>125</v>
      </c>
      <c r="C98" s="36" t="s">
        <v>1371</v>
      </c>
      <c r="D98" s="37" t="s">
        <v>5</v>
      </c>
      <c r="E98" s="13" t="s">
        <v>1372</v>
      </c>
      <c r="F98" s="38" t="s">
        <v>288</v>
      </c>
      <c r="G98" s="39">
        <v>20</v>
      </c>
      <c r="H98" s="38">
        <v>0</v>
      </c>
      <c r="I98" s="38">
        <f>ROUND(G98*H98,6)</f>
        <v>0</v>
      </c>
      <c r="L98" s="40">
        <v>0</v>
      </c>
      <c r="M98" s="34">
        <f>ROUND(ROUND(L98,2)*ROUND(G98,3),2)</f>
        <v>0</v>
      </c>
      <c r="N98" s="38" t="s">
        <v>488</v>
      </c>
      <c r="O98">
        <f>(M98*21)/100</f>
        <v>0</v>
      </c>
      <c r="P98" t="s">
        <v>27</v>
      </c>
    </row>
    <row r="99" spans="1:16" x14ac:dyDescent="0.2">
      <c r="A99" s="37" t="s">
        <v>54</v>
      </c>
      <c r="E99" s="41" t="s">
        <v>1811</v>
      </c>
    </row>
    <row r="100" spans="1:16" x14ac:dyDescent="0.2">
      <c r="A100" s="37" t="s">
        <v>55</v>
      </c>
      <c r="E100" s="42" t="s">
        <v>122</v>
      </c>
    </row>
    <row r="101" spans="1:16" ht="114.75" x14ac:dyDescent="0.2">
      <c r="A101" t="s">
        <v>57</v>
      </c>
      <c r="E101" s="41" t="s">
        <v>1810</v>
      </c>
    </row>
    <row r="102" spans="1:16" ht="25.5" x14ac:dyDescent="0.2">
      <c r="A102" t="s">
        <v>49</v>
      </c>
      <c r="B102" s="36" t="s">
        <v>129</v>
      </c>
      <c r="C102" s="36" t="s">
        <v>1812</v>
      </c>
      <c r="D102" s="37" t="s">
        <v>5</v>
      </c>
      <c r="E102" s="13" t="s">
        <v>1813</v>
      </c>
      <c r="F102" s="38" t="s">
        <v>288</v>
      </c>
      <c r="G102" s="39">
        <v>20</v>
      </c>
      <c r="H102" s="38">
        <v>0</v>
      </c>
      <c r="I102" s="38">
        <f>ROUND(G102*H102,6)</f>
        <v>0</v>
      </c>
      <c r="L102" s="40">
        <v>0</v>
      </c>
      <c r="M102" s="34">
        <f>ROUND(ROUND(L102,2)*ROUND(G102,3),2)</f>
        <v>0</v>
      </c>
      <c r="N102" s="38" t="s">
        <v>488</v>
      </c>
      <c r="O102">
        <f>(M102*21)/100</f>
        <v>0</v>
      </c>
      <c r="P102" t="s">
        <v>27</v>
      </c>
    </row>
    <row r="103" spans="1:16" x14ac:dyDescent="0.2">
      <c r="A103" s="37" t="s">
        <v>54</v>
      </c>
      <c r="E103" s="41" t="s">
        <v>1814</v>
      </c>
    </row>
    <row r="104" spans="1:16" x14ac:dyDescent="0.2">
      <c r="A104" s="37" t="s">
        <v>55</v>
      </c>
      <c r="E104" s="42" t="s">
        <v>122</v>
      </c>
    </row>
    <row r="105" spans="1:16" ht="114.75" x14ac:dyDescent="0.2">
      <c r="A105" t="s">
        <v>57</v>
      </c>
      <c r="E105" s="41" t="s">
        <v>1810</v>
      </c>
    </row>
    <row r="106" spans="1:16" x14ac:dyDescent="0.2">
      <c r="A106" t="s">
        <v>46</v>
      </c>
      <c r="C106" s="33" t="s">
        <v>73</v>
      </c>
      <c r="E106" s="35" t="s">
        <v>1815</v>
      </c>
      <c r="J106" s="34">
        <f>0</f>
        <v>0</v>
      </c>
      <c r="K106" s="34">
        <f>0</f>
        <v>0</v>
      </c>
      <c r="L106" s="34">
        <f>0+L107</f>
        <v>0</v>
      </c>
      <c r="M106" s="34">
        <f>0+M107</f>
        <v>0</v>
      </c>
    </row>
    <row r="107" spans="1:16" x14ac:dyDescent="0.2">
      <c r="A107" t="s">
        <v>49</v>
      </c>
      <c r="B107" s="36" t="s">
        <v>133</v>
      </c>
      <c r="C107" s="36" t="s">
        <v>1816</v>
      </c>
      <c r="D107" s="37" t="s">
        <v>5</v>
      </c>
      <c r="E107" s="13" t="s">
        <v>1817</v>
      </c>
      <c r="F107" s="38" t="s">
        <v>504</v>
      </c>
      <c r="G107" s="39">
        <v>12.9</v>
      </c>
      <c r="H107" s="38">
        <v>0</v>
      </c>
      <c r="I107" s="38">
        <f>ROUND(G107*H107,6)</f>
        <v>0</v>
      </c>
      <c r="L107" s="40">
        <v>0</v>
      </c>
      <c r="M107" s="34">
        <f>ROUND(ROUND(L107,2)*ROUND(G107,3),2)</f>
        <v>0</v>
      </c>
      <c r="N107" s="38" t="s">
        <v>488</v>
      </c>
      <c r="O107">
        <f>(M107*21)/100</f>
        <v>0</v>
      </c>
      <c r="P107" t="s">
        <v>27</v>
      </c>
    </row>
    <row r="108" spans="1:16" x14ac:dyDescent="0.2">
      <c r="A108" s="37" t="s">
        <v>54</v>
      </c>
      <c r="E108" s="41" t="s">
        <v>1818</v>
      </c>
    </row>
    <row r="109" spans="1:16" x14ac:dyDescent="0.2">
      <c r="A109" s="37" t="s">
        <v>55</v>
      </c>
      <c r="E109" s="42" t="s">
        <v>1819</v>
      </c>
    </row>
    <row r="110" spans="1:16" ht="89.25" x14ac:dyDescent="0.2">
      <c r="A110" t="s">
        <v>57</v>
      </c>
      <c r="E110" s="41" t="s">
        <v>1820</v>
      </c>
    </row>
    <row r="111" spans="1:16" x14ac:dyDescent="0.2">
      <c r="A111" t="s">
        <v>46</v>
      </c>
      <c r="C111" s="33" t="s">
        <v>81</v>
      </c>
      <c r="E111" s="35" t="s">
        <v>1677</v>
      </c>
      <c r="J111" s="34">
        <f>0</f>
        <v>0</v>
      </c>
      <c r="K111" s="34">
        <f>0</f>
        <v>0</v>
      </c>
      <c r="L111" s="34">
        <f>0+L112+L116+L120+L124+L128+L132+L136</f>
        <v>0</v>
      </c>
      <c r="M111" s="34">
        <f>0+M112+M116+M120+M124+M128+M132+M136</f>
        <v>0</v>
      </c>
    </row>
    <row r="112" spans="1:16" x14ac:dyDescent="0.2">
      <c r="A112" t="s">
        <v>49</v>
      </c>
      <c r="B112" s="36" t="s">
        <v>137</v>
      </c>
      <c r="C112" s="36" t="s">
        <v>1821</v>
      </c>
      <c r="D112" s="37" t="s">
        <v>5</v>
      </c>
      <c r="E112" s="13" t="s">
        <v>1822</v>
      </c>
      <c r="F112" s="38" t="s">
        <v>288</v>
      </c>
      <c r="G112" s="39">
        <v>22.79</v>
      </c>
      <c r="H112" s="38">
        <v>0</v>
      </c>
      <c r="I112" s="38">
        <f>ROUND(G112*H112,6)</f>
        <v>0</v>
      </c>
      <c r="L112" s="40">
        <v>0</v>
      </c>
      <c r="M112" s="34">
        <f>ROUND(ROUND(L112,2)*ROUND(G112,3),2)</f>
        <v>0</v>
      </c>
      <c r="N112" s="38" t="s">
        <v>488</v>
      </c>
      <c r="O112">
        <f>(M112*21)/100</f>
        <v>0</v>
      </c>
      <c r="P112" t="s">
        <v>27</v>
      </c>
    </row>
    <row r="113" spans="1:16" x14ac:dyDescent="0.2">
      <c r="A113" s="37" t="s">
        <v>54</v>
      </c>
      <c r="E113" s="41" t="s">
        <v>1823</v>
      </c>
    </row>
    <row r="114" spans="1:16" x14ac:dyDescent="0.2">
      <c r="A114" s="37" t="s">
        <v>55</v>
      </c>
      <c r="E114" s="42" t="s">
        <v>1824</v>
      </c>
    </row>
    <row r="115" spans="1:16" ht="255" x14ac:dyDescent="0.2">
      <c r="A115" t="s">
        <v>57</v>
      </c>
      <c r="E115" s="41" t="s">
        <v>1825</v>
      </c>
    </row>
    <row r="116" spans="1:16" x14ac:dyDescent="0.2">
      <c r="A116" t="s">
        <v>49</v>
      </c>
      <c r="B116" s="36" t="s">
        <v>141</v>
      </c>
      <c r="C116" s="36" t="s">
        <v>1826</v>
      </c>
      <c r="D116" s="37" t="s">
        <v>5</v>
      </c>
      <c r="E116" s="13" t="s">
        <v>1827</v>
      </c>
      <c r="F116" s="38" t="s">
        <v>1828</v>
      </c>
      <c r="G116" s="39">
        <v>1</v>
      </c>
      <c r="H116" s="38">
        <v>0</v>
      </c>
      <c r="I116" s="38">
        <f>ROUND(G116*H116,6)</f>
        <v>0</v>
      </c>
      <c r="L116" s="40">
        <v>0</v>
      </c>
      <c r="M116" s="34">
        <f>ROUND(ROUND(L116,2)*ROUND(G116,3),2)</f>
        <v>0</v>
      </c>
      <c r="N116" s="38" t="s">
        <v>488</v>
      </c>
      <c r="O116">
        <f>(M116*21)/100</f>
        <v>0</v>
      </c>
      <c r="P116" t="s">
        <v>27</v>
      </c>
    </row>
    <row r="117" spans="1:16" x14ac:dyDescent="0.2">
      <c r="A117" s="37" t="s">
        <v>54</v>
      </c>
      <c r="E117" s="41" t="s">
        <v>1829</v>
      </c>
    </row>
    <row r="118" spans="1:16" x14ac:dyDescent="0.2">
      <c r="A118" s="37" t="s">
        <v>55</v>
      </c>
      <c r="E118" s="42" t="s">
        <v>5</v>
      </c>
    </row>
    <row r="119" spans="1:16" ht="25.5" x14ac:dyDescent="0.2">
      <c r="A119" t="s">
        <v>57</v>
      </c>
      <c r="E119" s="41" t="s">
        <v>1830</v>
      </c>
    </row>
    <row r="120" spans="1:16" x14ac:dyDescent="0.2">
      <c r="A120" t="s">
        <v>49</v>
      </c>
      <c r="B120" s="36" t="s">
        <v>145</v>
      </c>
      <c r="C120" s="36" t="s">
        <v>1696</v>
      </c>
      <c r="D120" s="37" t="s">
        <v>5</v>
      </c>
      <c r="E120" s="13" t="s">
        <v>1697</v>
      </c>
      <c r="F120" s="38" t="s">
        <v>1828</v>
      </c>
      <c r="G120" s="39">
        <v>1</v>
      </c>
      <c r="H120" s="38">
        <v>0</v>
      </c>
      <c r="I120" s="38">
        <f>ROUND(G120*H120,6)</f>
        <v>0</v>
      </c>
      <c r="L120" s="40">
        <v>0</v>
      </c>
      <c r="M120" s="34">
        <f>ROUND(ROUND(L120,2)*ROUND(G120,3),2)</f>
        <v>0</v>
      </c>
      <c r="N120" s="38" t="s">
        <v>488</v>
      </c>
      <c r="O120">
        <f>(M120*21)/100</f>
        <v>0</v>
      </c>
      <c r="P120" t="s">
        <v>27</v>
      </c>
    </row>
    <row r="121" spans="1:16" x14ac:dyDescent="0.2">
      <c r="A121" s="37" t="s">
        <v>54</v>
      </c>
      <c r="E121" s="41" t="s">
        <v>1831</v>
      </c>
    </row>
    <row r="122" spans="1:16" x14ac:dyDescent="0.2">
      <c r="A122" s="37" t="s">
        <v>55</v>
      </c>
      <c r="E122" s="42" t="s">
        <v>5</v>
      </c>
    </row>
    <row r="123" spans="1:16" ht="153" x14ac:dyDescent="0.2">
      <c r="A123" t="s">
        <v>57</v>
      </c>
      <c r="E123" s="41" t="s">
        <v>1832</v>
      </c>
    </row>
    <row r="124" spans="1:16" x14ac:dyDescent="0.2">
      <c r="A124" t="s">
        <v>49</v>
      </c>
      <c r="B124" s="36" t="s">
        <v>148</v>
      </c>
      <c r="C124" s="36" t="s">
        <v>1833</v>
      </c>
      <c r="D124" s="37" t="s">
        <v>5</v>
      </c>
      <c r="E124" s="13" t="s">
        <v>1834</v>
      </c>
      <c r="F124" s="38" t="s">
        <v>1828</v>
      </c>
      <c r="G124" s="39">
        <v>504</v>
      </c>
      <c r="H124" s="38">
        <v>0</v>
      </c>
      <c r="I124" s="38">
        <f>ROUND(G124*H124,6)</f>
        <v>0</v>
      </c>
      <c r="L124" s="40">
        <v>0</v>
      </c>
      <c r="M124" s="34">
        <f>ROUND(ROUND(L124,2)*ROUND(G124,3),2)</f>
        <v>0</v>
      </c>
      <c r="N124" s="38" t="s">
        <v>488</v>
      </c>
      <c r="O124">
        <f>(M124*21)/100</f>
        <v>0</v>
      </c>
      <c r="P124" t="s">
        <v>27</v>
      </c>
    </row>
    <row r="125" spans="1:16" ht="25.5" x14ac:dyDescent="0.2">
      <c r="A125" s="37" t="s">
        <v>54</v>
      </c>
      <c r="E125" s="41" t="s">
        <v>1835</v>
      </c>
    </row>
    <row r="126" spans="1:16" x14ac:dyDescent="0.2">
      <c r="A126" s="37" t="s">
        <v>55</v>
      </c>
      <c r="E126" s="42" t="s">
        <v>5</v>
      </c>
    </row>
    <row r="127" spans="1:16" x14ac:dyDescent="0.2">
      <c r="A127" t="s">
        <v>57</v>
      </c>
      <c r="E127" s="41" t="s">
        <v>1836</v>
      </c>
    </row>
    <row r="128" spans="1:16" x14ac:dyDescent="0.2">
      <c r="A128" t="s">
        <v>49</v>
      </c>
      <c r="B128" s="36" t="s">
        <v>152</v>
      </c>
      <c r="C128" s="36" t="s">
        <v>1837</v>
      </c>
      <c r="D128" s="37" t="s">
        <v>5</v>
      </c>
      <c r="E128" s="13" t="s">
        <v>1838</v>
      </c>
      <c r="F128" s="38" t="s">
        <v>288</v>
      </c>
      <c r="G128" s="39">
        <v>22.79</v>
      </c>
      <c r="H128" s="38">
        <v>0</v>
      </c>
      <c r="I128" s="38">
        <f>ROUND(G128*H128,6)</f>
        <v>0</v>
      </c>
      <c r="L128" s="40">
        <v>0</v>
      </c>
      <c r="M128" s="34">
        <f>ROUND(ROUND(L128,2)*ROUND(G128,3),2)</f>
        <v>0</v>
      </c>
      <c r="N128" s="38" t="s">
        <v>488</v>
      </c>
      <c r="O128">
        <f>(M128*21)/100</f>
        <v>0</v>
      </c>
      <c r="P128" t="s">
        <v>27</v>
      </c>
    </row>
    <row r="129" spans="1:16" x14ac:dyDescent="0.2">
      <c r="A129" s="37" t="s">
        <v>54</v>
      </c>
      <c r="E129" s="41" t="s">
        <v>1839</v>
      </c>
    </row>
    <row r="130" spans="1:16" x14ac:dyDescent="0.2">
      <c r="A130" s="37" t="s">
        <v>55</v>
      </c>
      <c r="E130" s="42" t="s">
        <v>1824</v>
      </c>
    </row>
    <row r="131" spans="1:16" ht="63.75" x14ac:dyDescent="0.2">
      <c r="A131" t="s">
        <v>57</v>
      </c>
      <c r="E131" s="41" t="s">
        <v>1840</v>
      </c>
    </row>
    <row r="132" spans="1:16" ht="25.5" x14ac:dyDescent="0.2">
      <c r="A132" t="s">
        <v>49</v>
      </c>
      <c r="B132" s="36" t="s">
        <v>156</v>
      </c>
      <c r="C132" s="36" t="s">
        <v>1841</v>
      </c>
      <c r="D132" s="37" t="s">
        <v>5</v>
      </c>
      <c r="E132" s="13" t="s">
        <v>1842</v>
      </c>
      <c r="F132" s="38" t="s">
        <v>504</v>
      </c>
      <c r="G132" s="39">
        <v>0.71</v>
      </c>
      <c r="H132" s="38">
        <v>0</v>
      </c>
      <c r="I132" s="38">
        <f>ROUND(G132*H132,6)</f>
        <v>0</v>
      </c>
      <c r="L132" s="40">
        <v>0</v>
      </c>
      <c r="M132" s="34">
        <f>ROUND(ROUND(L132,2)*ROUND(G132,3),2)</f>
        <v>0</v>
      </c>
      <c r="N132" s="38" t="s">
        <v>488</v>
      </c>
      <c r="O132">
        <f>(M132*21)/100</f>
        <v>0</v>
      </c>
      <c r="P132" t="s">
        <v>27</v>
      </c>
    </row>
    <row r="133" spans="1:16" x14ac:dyDescent="0.2">
      <c r="A133" s="37" t="s">
        <v>54</v>
      </c>
      <c r="E133" s="41" t="s">
        <v>1843</v>
      </c>
    </row>
    <row r="134" spans="1:16" x14ac:dyDescent="0.2">
      <c r="A134" s="37" t="s">
        <v>55</v>
      </c>
      <c r="E134" s="42" t="s">
        <v>1844</v>
      </c>
    </row>
    <row r="135" spans="1:16" ht="102" x14ac:dyDescent="0.2">
      <c r="A135" t="s">
        <v>57</v>
      </c>
      <c r="E135" s="41" t="s">
        <v>1845</v>
      </c>
    </row>
    <row r="136" spans="1:16" x14ac:dyDescent="0.2">
      <c r="A136" t="s">
        <v>49</v>
      </c>
      <c r="B136" s="36" t="s">
        <v>159</v>
      </c>
      <c r="C136" s="36" t="s">
        <v>1846</v>
      </c>
      <c r="D136" s="37" t="s">
        <v>5</v>
      </c>
      <c r="E136" s="13" t="s">
        <v>1847</v>
      </c>
      <c r="F136" s="38" t="s">
        <v>1828</v>
      </c>
      <c r="G136" s="39">
        <v>1</v>
      </c>
      <c r="H136" s="38">
        <v>0</v>
      </c>
      <c r="I136" s="38">
        <f>ROUND(G136*H136,6)</f>
        <v>0</v>
      </c>
      <c r="L136" s="40">
        <v>0</v>
      </c>
      <c r="M136" s="34">
        <f>ROUND(ROUND(L136,2)*ROUND(G136,3),2)</f>
        <v>0</v>
      </c>
      <c r="N136" s="38" t="s">
        <v>269</v>
      </c>
      <c r="O136">
        <f>(M136*21)/100</f>
        <v>0</v>
      </c>
      <c r="P136" t="s">
        <v>27</v>
      </c>
    </row>
    <row r="137" spans="1:16" ht="25.5" x14ac:dyDescent="0.2">
      <c r="A137" s="37" t="s">
        <v>54</v>
      </c>
      <c r="E137" s="41" t="s">
        <v>1848</v>
      </c>
    </row>
    <row r="138" spans="1:16" x14ac:dyDescent="0.2">
      <c r="A138" s="37" t="s">
        <v>55</v>
      </c>
      <c r="E138" s="42" t="s">
        <v>5</v>
      </c>
    </row>
    <row r="139" spans="1:16" ht="409.5" x14ac:dyDescent="0.2">
      <c r="A139" t="s">
        <v>57</v>
      </c>
      <c r="E139" s="41" t="s">
        <v>1849</v>
      </c>
    </row>
    <row r="140" spans="1:16" x14ac:dyDescent="0.2">
      <c r="A140" t="s">
        <v>46</v>
      </c>
      <c r="C140" s="33" t="s">
        <v>390</v>
      </c>
      <c r="E140" s="35" t="s">
        <v>1702</v>
      </c>
      <c r="J140" s="34">
        <f>0</f>
        <v>0</v>
      </c>
      <c r="K140" s="34">
        <f>0</f>
        <v>0</v>
      </c>
      <c r="L140" s="34">
        <f>0+L141+L145</f>
        <v>0</v>
      </c>
      <c r="M140" s="34">
        <f>0+M141+M145</f>
        <v>0</v>
      </c>
    </row>
    <row r="141" spans="1:16" x14ac:dyDescent="0.2">
      <c r="A141" t="s">
        <v>49</v>
      </c>
      <c r="B141" s="36" t="s">
        <v>163</v>
      </c>
      <c r="C141" s="36" t="s">
        <v>1850</v>
      </c>
      <c r="D141" s="37" t="s">
        <v>5</v>
      </c>
      <c r="E141" s="13" t="s">
        <v>1851</v>
      </c>
      <c r="F141" s="38" t="s">
        <v>288</v>
      </c>
      <c r="G141" s="39">
        <v>3.91</v>
      </c>
      <c r="H141" s="38">
        <v>0</v>
      </c>
      <c r="I141" s="38">
        <f>ROUND(G141*H141,6)</f>
        <v>0</v>
      </c>
      <c r="L141" s="40">
        <v>0</v>
      </c>
      <c r="M141" s="34">
        <f>ROUND(ROUND(L141,2)*ROUND(G141,3),2)</f>
        <v>0</v>
      </c>
      <c r="N141" s="38" t="s">
        <v>488</v>
      </c>
      <c r="O141">
        <f>(M141*21)/100</f>
        <v>0</v>
      </c>
      <c r="P141" t="s">
        <v>27</v>
      </c>
    </row>
    <row r="142" spans="1:16" x14ac:dyDescent="0.2">
      <c r="A142" s="37" t="s">
        <v>54</v>
      </c>
      <c r="E142" s="41" t="s">
        <v>1852</v>
      </c>
    </row>
    <row r="143" spans="1:16" x14ac:dyDescent="0.2">
      <c r="A143" s="37" t="s">
        <v>55</v>
      </c>
      <c r="E143" s="42" t="s">
        <v>1853</v>
      </c>
    </row>
    <row r="144" spans="1:16" ht="63.75" x14ac:dyDescent="0.2">
      <c r="A144" t="s">
        <v>57</v>
      </c>
      <c r="E144" s="41" t="s">
        <v>1854</v>
      </c>
    </row>
    <row r="145" spans="1:16" x14ac:dyDescent="0.2">
      <c r="A145" t="s">
        <v>49</v>
      </c>
      <c r="B145" s="36" t="s">
        <v>166</v>
      </c>
      <c r="C145" s="36" t="s">
        <v>1855</v>
      </c>
      <c r="D145" s="37" t="s">
        <v>5</v>
      </c>
      <c r="E145" s="13" t="s">
        <v>1856</v>
      </c>
      <c r="F145" s="38" t="s">
        <v>288</v>
      </c>
      <c r="G145" s="39">
        <v>6</v>
      </c>
      <c r="H145" s="38">
        <v>0</v>
      </c>
      <c r="I145" s="38">
        <f>ROUND(G145*H145,6)</f>
        <v>0</v>
      </c>
      <c r="L145" s="40">
        <v>0</v>
      </c>
      <c r="M145" s="34">
        <f>ROUND(ROUND(L145,2)*ROUND(G145,3),2)</f>
        <v>0</v>
      </c>
      <c r="N145" s="38" t="s">
        <v>488</v>
      </c>
      <c r="O145">
        <f>(M145*21)/100</f>
        <v>0</v>
      </c>
      <c r="P145" t="s">
        <v>27</v>
      </c>
    </row>
    <row r="146" spans="1:16" ht="25.5" x14ac:dyDescent="0.2">
      <c r="A146" s="37" t="s">
        <v>54</v>
      </c>
      <c r="E146" s="41" t="s">
        <v>1857</v>
      </c>
    </row>
    <row r="147" spans="1:16" x14ac:dyDescent="0.2">
      <c r="A147" s="37" t="s">
        <v>55</v>
      </c>
      <c r="E147" s="42" t="s">
        <v>5</v>
      </c>
    </row>
    <row r="148" spans="1:16" ht="38.25" x14ac:dyDescent="0.2">
      <c r="A148" t="s">
        <v>57</v>
      </c>
      <c r="E148" s="41" t="s">
        <v>1858</v>
      </c>
    </row>
    <row r="149" spans="1:16" x14ac:dyDescent="0.2">
      <c r="A149" t="s">
        <v>46</v>
      </c>
      <c r="C149" s="33" t="s">
        <v>405</v>
      </c>
      <c r="E149" s="35" t="s">
        <v>1455</v>
      </c>
      <c r="J149" s="34">
        <f>0</f>
        <v>0</v>
      </c>
      <c r="K149" s="34">
        <f>0</f>
        <v>0</v>
      </c>
      <c r="L149" s="34">
        <f>0+L150+L154+L158+L162+L166+L170+L174+L178+L182</f>
        <v>0</v>
      </c>
      <c r="M149" s="34">
        <f>0+M150+M154+M158+M162+M166+M170+M174+M178+M182</f>
        <v>0</v>
      </c>
    </row>
    <row r="150" spans="1:16" x14ac:dyDescent="0.2">
      <c r="A150" t="s">
        <v>49</v>
      </c>
      <c r="B150" s="36" t="s">
        <v>170</v>
      </c>
      <c r="C150" s="36" t="s">
        <v>1456</v>
      </c>
      <c r="D150" s="37" t="s">
        <v>5</v>
      </c>
      <c r="E150" s="13" t="s">
        <v>1457</v>
      </c>
      <c r="F150" s="38" t="s">
        <v>283</v>
      </c>
      <c r="G150" s="39">
        <v>19.190000000000001</v>
      </c>
      <c r="H150" s="38">
        <v>0</v>
      </c>
      <c r="I150" s="38">
        <f>ROUND(G150*H150,6)</f>
        <v>0</v>
      </c>
      <c r="L150" s="40">
        <v>0</v>
      </c>
      <c r="M150" s="34">
        <f>ROUND(ROUND(L150,2)*ROUND(G150,3),2)</f>
        <v>0</v>
      </c>
      <c r="N150" s="38" t="s">
        <v>488</v>
      </c>
      <c r="O150">
        <f>(M150*21)/100</f>
        <v>0</v>
      </c>
      <c r="P150" t="s">
        <v>27</v>
      </c>
    </row>
    <row r="151" spans="1:16" x14ac:dyDescent="0.2">
      <c r="A151" s="37" t="s">
        <v>54</v>
      </c>
      <c r="E151" s="41" t="s">
        <v>1859</v>
      </c>
    </row>
    <row r="152" spans="1:16" x14ac:dyDescent="0.2">
      <c r="A152" s="37" t="s">
        <v>55</v>
      </c>
      <c r="E152" s="42" t="s">
        <v>1860</v>
      </c>
    </row>
    <row r="153" spans="1:16" ht="140.25" x14ac:dyDescent="0.2">
      <c r="A153" t="s">
        <v>57</v>
      </c>
      <c r="E153" s="41" t="s">
        <v>1861</v>
      </c>
    </row>
    <row r="154" spans="1:16" ht="25.5" x14ac:dyDescent="0.2">
      <c r="A154" t="s">
        <v>49</v>
      </c>
      <c r="B154" s="36" t="s">
        <v>174</v>
      </c>
      <c r="C154" s="36" t="s">
        <v>1862</v>
      </c>
      <c r="D154" s="37" t="s">
        <v>5</v>
      </c>
      <c r="E154" s="13" t="s">
        <v>1863</v>
      </c>
      <c r="F154" s="38" t="s">
        <v>288</v>
      </c>
      <c r="G154" s="39">
        <v>1.8</v>
      </c>
      <c r="H154" s="38">
        <v>0</v>
      </c>
      <c r="I154" s="38">
        <f>ROUND(G154*H154,6)</f>
        <v>0</v>
      </c>
      <c r="L154" s="40">
        <v>0</v>
      </c>
      <c r="M154" s="34">
        <f>ROUND(ROUND(L154,2)*ROUND(G154,3),2)</f>
        <v>0</v>
      </c>
      <c r="N154" s="38" t="s">
        <v>488</v>
      </c>
      <c r="O154">
        <f>(M154*21)/100</f>
        <v>0</v>
      </c>
      <c r="P154" t="s">
        <v>27</v>
      </c>
    </row>
    <row r="155" spans="1:16" x14ac:dyDescent="0.2">
      <c r="A155" s="37" t="s">
        <v>54</v>
      </c>
      <c r="E155" s="41" t="s">
        <v>1864</v>
      </c>
    </row>
    <row r="156" spans="1:16" x14ac:dyDescent="0.2">
      <c r="A156" s="37" t="s">
        <v>55</v>
      </c>
      <c r="E156" s="42" t="s">
        <v>1804</v>
      </c>
    </row>
    <row r="157" spans="1:16" ht="178.5" x14ac:dyDescent="0.2">
      <c r="A157" t="s">
        <v>57</v>
      </c>
      <c r="E157" s="41" t="s">
        <v>1865</v>
      </c>
    </row>
    <row r="158" spans="1:16" ht="25.5" x14ac:dyDescent="0.2">
      <c r="A158" t="s">
        <v>49</v>
      </c>
      <c r="B158" s="36" t="s">
        <v>179</v>
      </c>
      <c r="C158" s="36" t="s">
        <v>1866</v>
      </c>
      <c r="D158" s="37" t="s">
        <v>5</v>
      </c>
      <c r="E158" s="13" t="s">
        <v>1867</v>
      </c>
      <c r="F158" s="38" t="s">
        <v>288</v>
      </c>
      <c r="G158" s="39">
        <v>3.6</v>
      </c>
      <c r="H158" s="38">
        <v>0</v>
      </c>
      <c r="I158" s="38">
        <f>ROUND(G158*H158,6)</f>
        <v>0</v>
      </c>
      <c r="L158" s="40">
        <v>0</v>
      </c>
      <c r="M158" s="34">
        <f>ROUND(ROUND(L158,2)*ROUND(G158,3),2)</f>
        <v>0</v>
      </c>
      <c r="N158" s="38" t="s">
        <v>488</v>
      </c>
      <c r="O158">
        <f>(M158*21)/100</f>
        <v>0</v>
      </c>
      <c r="P158" t="s">
        <v>27</v>
      </c>
    </row>
    <row r="159" spans="1:16" x14ac:dyDescent="0.2">
      <c r="A159" s="37" t="s">
        <v>54</v>
      </c>
      <c r="E159" s="41" t="s">
        <v>1868</v>
      </c>
    </row>
    <row r="160" spans="1:16" x14ac:dyDescent="0.2">
      <c r="A160" s="37" t="s">
        <v>55</v>
      </c>
      <c r="E160" s="42" t="s">
        <v>1869</v>
      </c>
    </row>
    <row r="161" spans="1:16" ht="191.25" x14ac:dyDescent="0.2">
      <c r="A161" t="s">
        <v>57</v>
      </c>
      <c r="E161" s="41" t="s">
        <v>1870</v>
      </c>
    </row>
    <row r="162" spans="1:16" ht="25.5" x14ac:dyDescent="0.2">
      <c r="A162" t="s">
        <v>49</v>
      </c>
      <c r="B162" s="36" t="s">
        <v>184</v>
      </c>
      <c r="C162" s="36" t="s">
        <v>1871</v>
      </c>
      <c r="D162" s="37" t="s">
        <v>5</v>
      </c>
      <c r="E162" s="13" t="s">
        <v>1872</v>
      </c>
      <c r="F162" s="38" t="s">
        <v>288</v>
      </c>
      <c r="G162" s="39">
        <v>3.6</v>
      </c>
      <c r="H162" s="38">
        <v>0</v>
      </c>
      <c r="I162" s="38">
        <f>ROUND(G162*H162,6)</f>
        <v>0</v>
      </c>
      <c r="L162" s="40">
        <v>0</v>
      </c>
      <c r="M162" s="34">
        <f>ROUND(ROUND(L162,2)*ROUND(G162,3),2)</f>
        <v>0</v>
      </c>
      <c r="N162" s="38" t="s">
        <v>488</v>
      </c>
      <c r="O162">
        <f>(M162*21)/100</f>
        <v>0</v>
      </c>
      <c r="P162" t="s">
        <v>27</v>
      </c>
    </row>
    <row r="163" spans="1:16" x14ac:dyDescent="0.2">
      <c r="A163" s="37" t="s">
        <v>54</v>
      </c>
      <c r="E163" s="41" t="s">
        <v>1873</v>
      </c>
    </row>
    <row r="164" spans="1:16" x14ac:dyDescent="0.2">
      <c r="A164" s="37" t="s">
        <v>55</v>
      </c>
      <c r="E164" s="42" t="s">
        <v>1869</v>
      </c>
    </row>
    <row r="165" spans="1:16" ht="191.25" x14ac:dyDescent="0.2">
      <c r="A165" t="s">
        <v>57</v>
      </c>
      <c r="E165" s="41" t="s">
        <v>1870</v>
      </c>
    </row>
    <row r="166" spans="1:16" x14ac:dyDescent="0.2">
      <c r="A166" t="s">
        <v>49</v>
      </c>
      <c r="B166" s="36" t="s">
        <v>188</v>
      </c>
      <c r="C166" s="36" t="s">
        <v>1874</v>
      </c>
      <c r="D166" s="37" t="s">
        <v>5</v>
      </c>
      <c r="E166" s="13" t="s">
        <v>1875</v>
      </c>
      <c r="F166" s="38" t="s">
        <v>283</v>
      </c>
      <c r="G166" s="39">
        <v>0.85</v>
      </c>
      <c r="H166" s="38">
        <v>0</v>
      </c>
      <c r="I166" s="38">
        <f>ROUND(G166*H166,6)</f>
        <v>0</v>
      </c>
      <c r="L166" s="40">
        <v>0</v>
      </c>
      <c r="M166" s="34">
        <f>ROUND(ROUND(L166,2)*ROUND(G166,3),2)</f>
        <v>0</v>
      </c>
      <c r="N166" s="38" t="s">
        <v>488</v>
      </c>
      <c r="O166">
        <f>(M166*21)/100</f>
        <v>0</v>
      </c>
      <c r="P166" t="s">
        <v>27</v>
      </c>
    </row>
    <row r="167" spans="1:16" x14ac:dyDescent="0.2">
      <c r="A167" s="37" t="s">
        <v>54</v>
      </c>
      <c r="E167" s="41" t="s">
        <v>1876</v>
      </c>
    </row>
    <row r="168" spans="1:16" x14ac:dyDescent="0.2">
      <c r="A168" s="37" t="s">
        <v>55</v>
      </c>
      <c r="E168" s="42" t="s">
        <v>1764</v>
      </c>
    </row>
    <row r="169" spans="1:16" ht="114.75" x14ac:dyDescent="0.2">
      <c r="A169" t="s">
        <v>57</v>
      </c>
      <c r="E169" s="41" t="s">
        <v>1877</v>
      </c>
    </row>
    <row r="170" spans="1:16" x14ac:dyDescent="0.2">
      <c r="A170" t="s">
        <v>49</v>
      </c>
      <c r="B170" s="36" t="s">
        <v>192</v>
      </c>
      <c r="C170" s="36" t="s">
        <v>1878</v>
      </c>
      <c r="D170" s="37" t="s">
        <v>5</v>
      </c>
      <c r="E170" s="13" t="s">
        <v>1879</v>
      </c>
      <c r="F170" s="38" t="s">
        <v>283</v>
      </c>
      <c r="G170" s="39">
        <v>1.76</v>
      </c>
      <c r="H170" s="38">
        <v>0</v>
      </c>
      <c r="I170" s="38">
        <f>ROUND(G170*H170,6)</f>
        <v>0</v>
      </c>
      <c r="L170" s="40">
        <v>0</v>
      </c>
      <c r="M170" s="34">
        <f>ROUND(ROUND(L170,2)*ROUND(G170,3),2)</f>
        <v>0</v>
      </c>
      <c r="N170" s="38" t="s">
        <v>488</v>
      </c>
      <c r="O170">
        <f>(M170*21)/100</f>
        <v>0</v>
      </c>
      <c r="P170" t="s">
        <v>27</v>
      </c>
    </row>
    <row r="171" spans="1:16" x14ac:dyDescent="0.2">
      <c r="A171" s="37" t="s">
        <v>54</v>
      </c>
      <c r="E171" s="41" t="s">
        <v>1880</v>
      </c>
    </row>
    <row r="172" spans="1:16" x14ac:dyDescent="0.2">
      <c r="A172" s="37" t="s">
        <v>55</v>
      </c>
      <c r="E172" s="42" t="s">
        <v>1881</v>
      </c>
    </row>
    <row r="173" spans="1:16" ht="114.75" x14ac:dyDescent="0.2">
      <c r="A173" t="s">
        <v>57</v>
      </c>
      <c r="E173" s="41" t="s">
        <v>1882</v>
      </c>
    </row>
    <row r="174" spans="1:16" x14ac:dyDescent="0.2">
      <c r="A174" t="s">
        <v>49</v>
      </c>
      <c r="B174" s="36" t="s">
        <v>196</v>
      </c>
      <c r="C174" s="36" t="s">
        <v>1883</v>
      </c>
      <c r="D174" s="37" t="s">
        <v>5</v>
      </c>
      <c r="E174" s="13" t="s">
        <v>1884</v>
      </c>
      <c r="F174" s="38" t="s">
        <v>283</v>
      </c>
      <c r="G174" s="39">
        <v>1.6</v>
      </c>
      <c r="H174" s="38">
        <v>0</v>
      </c>
      <c r="I174" s="38">
        <f>ROUND(G174*H174,6)</f>
        <v>0</v>
      </c>
      <c r="L174" s="40">
        <v>0</v>
      </c>
      <c r="M174" s="34">
        <f>ROUND(ROUND(L174,2)*ROUND(G174,3),2)</f>
        <v>0</v>
      </c>
      <c r="N174" s="38" t="s">
        <v>488</v>
      </c>
      <c r="O174">
        <f>(M174*21)/100</f>
        <v>0</v>
      </c>
      <c r="P174" t="s">
        <v>27</v>
      </c>
    </row>
    <row r="175" spans="1:16" x14ac:dyDescent="0.2">
      <c r="A175" s="37" t="s">
        <v>54</v>
      </c>
      <c r="E175" s="41" t="s">
        <v>1885</v>
      </c>
    </row>
    <row r="176" spans="1:16" x14ac:dyDescent="0.2">
      <c r="A176" s="37" t="s">
        <v>55</v>
      </c>
      <c r="E176" s="42" t="s">
        <v>1886</v>
      </c>
    </row>
    <row r="177" spans="1:16" ht="114.75" x14ac:dyDescent="0.2">
      <c r="A177" t="s">
        <v>57</v>
      </c>
      <c r="E177" s="41" t="s">
        <v>1882</v>
      </c>
    </row>
    <row r="178" spans="1:16" x14ac:dyDescent="0.2">
      <c r="A178" t="s">
        <v>49</v>
      </c>
      <c r="B178" s="36" t="s">
        <v>200</v>
      </c>
      <c r="C178" s="36" t="s">
        <v>1715</v>
      </c>
      <c r="D178" s="37" t="s">
        <v>5</v>
      </c>
      <c r="E178" s="13" t="s">
        <v>1716</v>
      </c>
      <c r="F178" s="38" t="s">
        <v>288</v>
      </c>
      <c r="G178" s="39">
        <v>24.26</v>
      </c>
      <c r="H178" s="38">
        <v>0</v>
      </c>
      <c r="I178" s="38">
        <f>ROUND(G178*H178,6)</f>
        <v>0</v>
      </c>
      <c r="L178" s="40">
        <v>0</v>
      </c>
      <c r="M178" s="34">
        <f>ROUND(ROUND(L178,2)*ROUND(G178,3),2)</f>
        <v>0</v>
      </c>
      <c r="N178" s="38" t="s">
        <v>488</v>
      </c>
      <c r="O178">
        <f>(M178*21)/100</f>
        <v>0</v>
      </c>
      <c r="P178" t="s">
        <v>27</v>
      </c>
    </row>
    <row r="179" spans="1:16" x14ac:dyDescent="0.2">
      <c r="A179" s="37" t="s">
        <v>54</v>
      </c>
      <c r="E179" s="41" t="s">
        <v>1887</v>
      </c>
    </row>
    <row r="180" spans="1:16" x14ac:dyDescent="0.2">
      <c r="A180" s="37" t="s">
        <v>55</v>
      </c>
      <c r="E180" s="42" t="s">
        <v>1888</v>
      </c>
    </row>
    <row r="181" spans="1:16" ht="89.25" x14ac:dyDescent="0.2">
      <c r="A181" t="s">
        <v>57</v>
      </c>
      <c r="E181" s="41" t="s">
        <v>1889</v>
      </c>
    </row>
    <row r="182" spans="1:16" x14ac:dyDescent="0.2">
      <c r="A182" t="s">
        <v>49</v>
      </c>
      <c r="B182" s="36" t="s">
        <v>203</v>
      </c>
      <c r="C182" s="36" t="s">
        <v>1890</v>
      </c>
      <c r="D182" s="37" t="s">
        <v>5</v>
      </c>
      <c r="E182" s="13" t="s">
        <v>1891</v>
      </c>
      <c r="F182" s="38" t="s">
        <v>1828</v>
      </c>
      <c r="G182" s="39">
        <v>3</v>
      </c>
      <c r="H182" s="38">
        <v>0</v>
      </c>
      <c r="I182" s="38">
        <f>ROUND(G182*H182,6)</f>
        <v>0</v>
      </c>
      <c r="L182" s="40">
        <v>0</v>
      </c>
      <c r="M182" s="34">
        <f>ROUND(ROUND(L182,2)*ROUND(G182,3),2)</f>
        <v>0</v>
      </c>
      <c r="N182" s="38" t="s">
        <v>269</v>
      </c>
      <c r="O182">
        <f>(M182*21)/100</f>
        <v>0</v>
      </c>
      <c r="P182" t="s">
        <v>27</v>
      </c>
    </row>
    <row r="183" spans="1:16" x14ac:dyDescent="0.2">
      <c r="A183" s="37" t="s">
        <v>54</v>
      </c>
      <c r="E183" s="41" t="s">
        <v>1892</v>
      </c>
    </row>
    <row r="184" spans="1:16" x14ac:dyDescent="0.2">
      <c r="A184" s="37" t="s">
        <v>55</v>
      </c>
      <c r="E184" s="42" t="s">
        <v>5</v>
      </c>
    </row>
    <row r="185" spans="1:16" ht="76.5" x14ac:dyDescent="0.2">
      <c r="A185" t="s">
        <v>57</v>
      </c>
      <c r="E185" s="41" t="s">
        <v>1893</v>
      </c>
    </row>
    <row r="186" spans="1:16" x14ac:dyDescent="0.2">
      <c r="A186" t="s">
        <v>46</v>
      </c>
      <c r="C186" s="33" t="s">
        <v>624</v>
      </c>
      <c r="E186" s="35" t="s">
        <v>625</v>
      </c>
      <c r="J186" s="34">
        <f>0</f>
        <v>0</v>
      </c>
      <c r="K186" s="34">
        <f>0</f>
        <v>0</v>
      </c>
      <c r="L186" s="34">
        <f>0+L187+L191+L195</f>
        <v>0</v>
      </c>
      <c r="M186" s="34">
        <f>0+M187+M191+M195</f>
        <v>0</v>
      </c>
    </row>
    <row r="187" spans="1:16" ht="25.5" x14ac:dyDescent="0.2">
      <c r="A187" t="s">
        <v>49</v>
      </c>
      <c r="B187" s="36" t="s">
        <v>207</v>
      </c>
      <c r="C187" s="36" t="s">
        <v>1718</v>
      </c>
      <c r="D187" s="37" t="s">
        <v>1719</v>
      </c>
      <c r="E187" s="13" t="s">
        <v>1720</v>
      </c>
      <c r="F187" s="38" t="s">
        <v>629</v>
      </c>
      <c r="G187" s="39">
        <v>231.28700000000001</v>
      </c>
      <c r="H187" s="38">
        <v>0</v>
      </c>
      <c r="I187" s="38">
        <f>ROUND(G187*H187,6)</f>
        <v>0</v>
      </c>
      <c r="L187" s="40">
        <v>0</v>
      </c>
      <c r="M187" s="34">
        <f>ROUND(ROUND(L187,2)*ROUND(G187,3),2)</f>
        <v>0</v>
      </c>
      <c r="N187" s="38" t="s">
        <v>269</v>
      </c>
      <c r="O187">
        <f>(M187*21)/100</f>
        <v>0</v>
      </c>
      <c r="P187" t="s">
        <v>27</v>
      </c>
    </row>
    <row r="188" spans="1:16" x14ac:dyDescent="0.2">
      <c r="A188" s="37" t="s">
        <v>54</v>
      </c>
      <c r="E188" s="41" t="s">
        <v>1894</v>
      </c>
    </row>
    <row r="189" spans="1:16" x14ac:dyDescent="0.2">
      <c r="A189" s="37" t="s">
        <v>55</v>
      </c>
      <c r="E189" s="42" t="s">
        <v>1895</v>
      </c>
    </row>
    <row r="190" spans="1:16" ht="140.25" x14ac:dyDescent="0.2">
      <c r="A190" t="s">
        <v>57</v>
      </c>
      <c r="E190" s="41" t="s">
        <v>630</v>
      </c>
    </row>
    <row r="191" spans="1:16" ht="25.5" x14ac:dyDescent="0.2">
      <c r="A191" t="s">
        <v>49</v>
      </c>
      <c r="B191" s="36" t="s">
        <v>211</v>
      </c>
      <c r="C191" s="36" t="s">
        <v>1579</v>
      </c>
      <c r="D191" s="37" t="s">
        <v>1580</v>
      </c>
      <c r="E191" s="13" t="s">
        <v>1581</v>
      </c>
      <c r="F191" s="38" t="s">
        <v>629</v>
      </c>
      <c r="G191" s="39">
        <v>11.37</v>
      </c>
      <c r="H191" s="38">
        <v>0</v>
      </c>
      <c r="I191" s="38">
        <f>ROUND(G191*H191,6)</f>
        <v>0</v>
      </c>
      <c r="L191" s="40">
        <v>0</v>
      </c>
      <c r="M191" s="34">
        <f>ROUND(ROUND(L191,2)*ROUND(G191,3),2)</f>
        <v>0</v>
      </c>
      <c r="N191" s="38" t="s">
        <v>269</v>
      </c>
      <c r="O191">
        <f>(M191*21)/100</f>
        <v>0</v>
      </c>
      <c r="P191" t="s">
        <v>27</v>
      </c>
    </row>
    <row r="192" spans="1:16" x14ac:dyDescent="0.2">
      <c r="A192" s="37" t="s">
        <v>54</v>
      </c>
      <c r="E192" s="41" t="s">
        <v>1896</v>
      </c>
    </row>
    <row r="193" spans="1:16" x14ac:dyDescent="0.2">
      <c r="A193" s="37" t="s">
        <v>55</v>
      </c>
      <c r="E193" s="42" t="s">
        <v>1897</v>
      </c>
    </row>
    <row r="194" spans="1:16" ht="140.25" x14ac:dyDescent="0.2">
      <c r="A194" t="s">
        <v>57</v>
      </c>
      <c r="E194" s="41" t="s">
        <v>630</v>
      </c>
    </row>
    <row r="195" spans="1:16" ht="25.5" x14ac:dyDescent="0.2">
      <c r="A195" t="s">
        <v>49</v>
      </c>
      <c r="B195" s="36" t="s">
        <v>214</v>
      </c>
      <c r="C195" s="36" t="s">
        <v>1497</v>
      </c>
      <c r="D195" s="37" t="s">
        <v>1498</v>
      </c>
      <c r="E195" s="13" t="s">
        <v>1499</v>
      </c>
      <c r="F195" s="38" t="s">
        <v>629</v>
      </c>
      <c r="G195" s="39">
        <v>34.54</v>
      </c>
      <c r="H195" s="38">
        <v>0</v>
      </c>
      <c r="I195" s="38">
        <f>ROUND(G195*H195,6)</f>
        <v>0</v>
      </c>
      <c r="L195" s="40">
        <v>0</v>
      </c>
      <c r="M195" s="34">
        <f>ROUND(ROUND(L195,2)*ROUND(G195,3),2)</f>
        <v>0</v>
      </c>
      <c r="N195" s="38" t="s">
        <v>269</v>
      </c>
      <c r="O195">
        <f>(M195*21)/100</f>
        <v>0</v>
      </c>
      <c r="P195" t="s">
        <v>27</v>
      </c>
    </row>
    <row r="196" spans="1:16" x14ac:dyDescent="0.2">
      <c r="A196" s="37" t="s">
        <v>54</v>
      </c>
      <c r="E196" s="41" t="s">
        <v>1898</v>
      </c>
    </row>
    <row r="197" spans="1:16" x14ac:dyDescent="0.2">
      <c r="A197" s="37" t="s">
        <v>55</v>
      </c>
      <c r="E197" s="42" t="s">
        <v>1899</v>
      </c>
    </row>
    <row r="198" spans="1:16" ht="140.25" x14ac:dyDescent="0.2">
      <c r="A198" t="s">
        <v>57</v>
      </c>
      <c r="E198"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1583</v>
      </c>
      <c r="M3" s="43">
        <f>Rekapitulace!C27</f>
        <v>0</v>
      </c>
      <c r="N3" s="25" t="s">
        <v>0</v>
      </c>
      <c r="O3" t="s">
        <v>23</v>
      </c>
      <c r="P3" t="s">
        <v>27</v>
      </c>
    </row>
    <row r="4" spans="1:20" ht="32.1" customHeight="1" x14ac:dyDescent="0.2">
      <c r="A4" s="28" t="s">
        <v>20</v>
      </c>
      <c r="B4" s="29" t="s">
        <v>28</v>
      </c>
      <c r="C4" s="2" t="s">
        <v>1583</v>
      </c>
      <c r="D4" s="9"/>
      <c r="E4" s="3" t="s">
        <v>1584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COUNTIFS(L8:L294,"=0",A8:A294,"P")+COUNTIFS(L8:L294,"",A8:A294,"P")+SUM(Q8:Q294)</f>
        <v>68</v>
      </c>
    </row>
    <row r="8" spans="1:20" ht="25.5" x14ac:dyDescent="0.2">
      <c r="A8" t="s">
        <v>44</v>
      </c>
      <c r="C8" s="30" t="s">
        <v>1902</v>
      </c>
      <c r="E8" s="32" t="s">
        <v>1901</v>
      </c>
      <c r="J8" s="31">
        <f>0+J9+J18+J27+J36+J41+J62+J95+J124+J129+J134+J143+J156+J165+J174+J239+J248+J281</f>
        <v>0</v>
      </c>
      <c r="K8" s="31">
        <f>0+K9+K18+K27+K36+K41+K62+K95+K124+K129+K134+K143+K156+K165+K174+K239+K248+K281</f>
        <v>0</v>
      </c>
      <c r="L8" s="31">
        <f>0+L9+L18+L27+L36+L41+L62+L95+L124+L129+L134+L143+L156+L165+L174+L239+L248+L281</f>
        <v>0</v>
      </c>
      <c r="M8" s="31">
        <f>0+M9+M18+M27+M36+M41+M62+M95+M124+M129+M134+M143+M156+M165+M174+M239+M248+M281</f>
        <v>0</v>
      </c>
    </row>
    <row r="9" spans="1:20" x14ac:dyDescent="0.2">
      <c r="A9" t="s">
        <v>46</v>
      </c>
      <c r="C9" s="33" t="s">
        <v>91</v>
      </c>
      <c r="E9" s="35" t="s">
        <v>1903</v>
      </c>
      <c r="J9" s="34">
        <f>0</f>
        <v>0</v>
      </c>
      <c r="K9" s="34">
        <f>0</f>
        <v>0</v>
      </c>
      <c r="L9" s="34">
        <f>0+L10+L14</f>
        <v>0</v>
      </c>
      <c r="M9" s="34">
        <f>0+M10+M14</f>
        <v>0</v>
      </c>
    </row>
    <row r="10" spans="1:20" x14ac:dyDescent="0.2">
      <c r="A10" t="s">
        <v>49</v>
      </c>
      <c r="B10" s="36" t="s">
        <v>47</v>
      </c>
      <c r="C10" s="36" t="s">
        <v>1904</v>
      </c>
      <c r="D10" s="37" t="s">
        <v>5</v>
      </c>
      <c r="E10" s="13" t="s">
        <v>1905</v>
      </c>
      <c r="F10" s="38" t="s">
        <v>283</v>
      </c>
      <c r="G10" s="39">
        <v>53.06</v>
      </c>
      <c r="H10" s="38">
        <v>0</v>
      </c>
      <c r="I10" s="38">
        <f>ROUND(G10*H10,6)</f>
        <v>0</v>
      </c>
      <c r="L10" s="40">
        <v>0</v>
      </c>
      <c r="M10" s="34">
        <f>ROUND(ROUND(L10,2)*ROUND(G10,3),2)</f>
        <v>0</v>
      </c>
      <c r="N10" s="38" t="s">
        <v>488</v>
      </c>
      <c r="O10">
        <f>(M10*21)/100</f>
        <v>0</v>
      </c>
      <c r="P10" t="s">
        <v>27</v>
      </c>
    </row>
    <row r="11" spans="1:20" ht="25.5" x14ac:dyDescent="0.2">
      <c r="A11" s="37" t="s">
        <v>54</v>
      </c>
      <c r="E11" s="41" t="s">
        <v>1906</v>
      </c>
    </row>
    <row r="12" spans="1:20" x14ac:dyDescent="0.2">
      <c r="A12" s="37" t="s">
        <v>55</v>
      </c>
      <c r="E12" s="42" t="s">
        <v>1907</v>
      </c>
    </row>
    <row r="13" spans="1:20" ht="76.5" x14ac:dyDescent="0.2">
      <c r="A13" t="s">
        <v>57</v>
      </c>
      <c r="E13" s="41" t="s">
        <v>1908</v>
      </c>
    </row>
    <row r="14" spans="1:20" ht="25.5" x14ac:dyDescent="0.2">
      <c r="A14" t="s">
        <v>49</v>
      </c>
      <c r="B14" s="36" t="s">
        <v>27</v>
      </c>
      <c r="C14" s="36" t="s">
        <v>1909</v>
      </c>
      <c r="D14" s="37" t="s">
        <v>5</v>
      </c>
      <c r="E14" s="13" t="s">
        <v>1910</v>
      </c>
      <c r="F14" s="38" t="s">
        <v>283</v>
      </c>
      <c r="G14" s="39">
        <v>42.55</v>
      </c>
      <c r="H14" s="38">
        <v>0</v>
      </c>
      <c r="I14" s="38">
        <f>ROUND(G14*H14,6)</f>
        <v>0</v>
      </c>
      <c r="L14" s="40">
        <v>0</v>
      </c>
      <c r="M14" s="34">
        <f>ROUND(ROUND(L14,2)*ROUND(G14,3),2)</f>
        <v>0</v>
      </c>
      <c r="N14" s="38" t="s">
        <v>488</v>
      </c>
      <c r="O14">
        <f>(M14*21)/100</f>
        <v>0</v>
      </c>
      <c r="P14" t="s">
        <v>27</v>
      </c>
    </row>
    <row r="15" spans="1:20" x14ac:dyDescent="0.2">
      <c r="A15" s="37" t="s">
        <v>54</v>
      </c>
      <c r="E15" s="41" t="s">
        <v>1911</v>
      </c>
    </row>
    <row r="16" spans="1:20" x14ac:dyDescent="0.2">
      <c r="A16" s="37" t="s">
        <v>55</v>
      </c>
      <c r="E16" s="42" t="s">
        <v>1912</v>
      </c>
    </row>
    <row r="17" spans="1:16" ht="76.5" x14ac:dyDescent="0.2">
      <c r="A17" t="s">
        <v>57</v>
      </c>
      <c r="E17" s="41" t="s">
        <v>1913</v>
      </c>
    </row>
    <row r="18" spans="1:16" x14ac:dyDescent="0.2">
      <c r="A18" t="s">
        <v>46</v>
      </c>
      <c r="C18" s="33" t="s">
        <v>95</v>
      </c>
      <c r="E18" s="35" t="s">
        <v>1588</v>
      </c>
      <c r="J18" s="34">
        <f>0</f>
        <v>0</v>
      </c>
      <c r="K18" s="34">
        <f>0</f>
        <v>0</v>
      </c>
      <c r="L18" s="34">
        <f>0+L19+L23</f>
        <v>0</v>
      </c>
      <c r="M18" s="34">
        <f>0+M19+M23</f>
        <v>0</v>
      </c>
    </row>
    <row r="19" spans="1:16" x14ac:dyDescent="0.2">
      <c r="A19" t="s">
        <v>49</v>
      </c>
      <c r="B19" s="36" t="s">
        <v>26</v>
      </c>
      <c r="C19" s="36" t="s">
        <v>1727</v>
      </c>
      <c r="D19" s="37" t="s">
        <v>5</v>
      </c>
      <c r="E19" s="13" t="s">
        <v>1728</v>
      </c>
      <c r="F19" s="38" t="s">
        <v>283</v>
      </c>
      <c r="G19" s="39">
        <v>0.79</v>
      </c>
      <c r="H19" s="38">
        <v>0</v>
      </c>
      <c r="I19" s="38">
        <f>ROUND(G19*H19,6)</f>
        <v>0</v>
      </c>
      <c r="L19" s="40">
        <v>0</v>
      </c>
      <c r="M19" s="34">
        <f>ROUND(ROUND(L19,2)*ROUND(G19,3),2)</f>
        <v>0</v>
      </c>
      <c r="N19" s="38" t="s">
        <v>488</v>
      </c>
      <c r="O19">
        <f>(M19*21)/100</f>
        <v>0</v>
      </c>
      <c r="P19" t="s">
        <v>27</v>
      </c>
    </row>
    <row r="20" spans="1:16" x14ac:dyDescent="0.2">
      <c r="A20" s="37" t="s">
        <v>54</v>
      </c>
      <c r="E20" s="41" t="s">
        <v>1729</v>
      </c>
    </row>
    <row r="21" spans="1:16" x14ac:dyDescent="0.2">
      <c r="A21" s="37" t="s">
        <v>55</v>
      </c>
      <c r="E21" s="42" t="s">
        <v>1914</v>
      </c>
    </row>
    <row r="22" spans="1:16" ht="369.75" x14ac:dyDescent="0.2">
      <c r="A22" t="s">
        <v>57</v>
      </c>
      <c r="E22" s="41" t="s">
        <v>1915</v>
      </c>
    </row>
    <row r="23" spans="1:16" x14ac:dyDescent="0.2">
      <c r="A23" t="s">
        <v>49</v>
      </c>
      <c r="B23" s="36" t="s">
        <v>65</v>
      </c>
      <c r="C23" s="36" t="s">
        <v>1916</v>
      </c>
      <c r="D23" s="37" t="s">
        <v>5</v>
      </c>
      <c r="E23" s="13" t="s">
        <v>1917</v>
      </c>
      <c r="F23" s="38" t="s">
        <v>288</v>
      </c>
      <c r="G23" s="39">
        <v>947</v>
      </c>
      <c r="H23" s="38">
        <v>0</v>
      </c>
      <c r="I23" s="38">
        <f>ROUND(G23*H23,6)</f>
        <v>0</v>
      </c>
      <c r="L23" s="40">
        <v>0</v>
      </c>
      <c r="M23" s="34">
        <f>ROUND(ROUND(L23,2)*ROUND(G23,3),2)</f>
        <v>0</v>
      </c>
      <c r="N23" s="38" t="s">
        <v>488</v>
      </c>
      <c r="O23">
        <f>(M23*21)/100</f>
        <v>0</v>
      </c>
      <c r="P23" t="s">
        <v>27</v>
      </c>
    </row>
    <row r="24" spans="1:16" ht="25.5" x14ac:dyDescent="0.2">
      <c r="A24" s="37" t="s">
        <v>54</v>
      </c>
      <c r="E24" s="41" t="s">
        <v>1918</v>
      </c>
    </row>
    <row r="25" spans="1:16" x14ac:dyDescent="0.2">
      <c r="A25" s="37" t="s">
        <v>55</v>
      </c>
      <c r="E25" s="42" t="s">
        <v>1919</v>
      </c>
    </row>
    <row r="26" spans="1:16" ht="63.75" x14ac:dyDescent="0.2">
      <c r="A26" t="s">
        <v>57</v>
      </c>
      <c r="E26" s="41" t="s">
        <v>1920</v>
      </c>
    </row>
    <row r="27" spans="1:16" x14ac:dyDescent="0.2">
      <c r="A27" t="s">
        <v>46</v>
      </c>
      <c r="C27" s="33" t="s">
        <v>98</v>
      </c>
      <c r="E27" s="35" t="s">
        <v>1598</v>
      </c>
      <c r="J27" s="34">
        <f>0</f>
        <v>0</v>
      </c>
      <c r="K27" s="34">
        <f>0</f>
        <v>0</v>
      </c>
      <c r="L27" s="34">
        <f>0+L28+L32</f>
        <v>0</v>
      </c>
      <c r="M27" s="34">
        <f>0+M28+M32</f>
        <v>0</v>
      </c>
    </row>
    <row r="28" spans="1:16" x14ac:dyDescent="0.2">
      <c r="A28" t="s">
        <v>49</v>
      </c>
      <c r="B28" s="36" t="s">
        <v>69</v>
      </c>
      <c r="C28" s="36" t="s">
        <v>1732</v>
      </c>
      <c r="D28" s="37" t="s">
        <v>5</v>
      </c>
      <c r="E28" s="13" t="s">
        <v>1733</v>
      </c>
      <c r="F28" s="38" t="s">
        <v>283</v>
      </c>
      <c r="G28" s="39">
        <v>60.46</v>
      </c>
      <c r="H28" s="38">
        <v>0</v>
      </c>
      <c r="I28" s="38">
        <f>ROUND(G28*H28,6)</f>
        <v>0</v>
      </c>
      <c r="L28" s="40">
        <v>0</v>
      </c>
      <c r="M28" s="34">
        <f>ROUND(ROUND(L28,2)*ROUND(G28,3),2)</f>
        <v>0</v>
      </c>
      <c r="N28" s="38" t="s">
        <v>488</v>
      </c>
      <c r="O28">
        <f>(M28*21)/100</f>
        <v>0</v>
      </c>
      <c r="P28" t="s">
        <v>27</v>
      </c>
    </row>
    <row r="29" spans="1:16" x14ac:dyDescent="0.2">
      <c r="A29" s="37" t="s">
        <v>54</v>
      </c>
      <c r="E29" s="41" t="s">
        <v>1921</v>
      </c>
    </row>
    <row r="30" spans="1:16" x14ac:dyDescent="0.2">
      <c r="A30" s="37" t="s">
        <v>55</v>
      </c>
      <c r="E30" s="42" t="s">
        <v>1922</v>
      </c>
    </row>
    <row r="31" spans="1:16" ht="318.75" x14ac:dyDescent="0.2">
      <c r="A31" t="s">
        <v>57</v>
      </c>
      <c r="E31" s="41" t="s">
        <v>1736</v>
      </c>
    </row>
    <row r="32" spans="1:16" x14ac:dyDescent="0.2">
      <c r="A32" t="s">
        <v>49</v>
      </c>
      <c r="B32" s="36" t="s">
        <v>73</v>
      </c>
      <c r="C32" s="36" t="s">
        <v>1599</v>
      </c>
      <c r="D32" s="37" t="s">
        <v>5</v>
      </c>
      <c r="E32" s="13" t="s">
        <v>1600</v>
      </c>
      <c r="F32" s="38" t="s">
        <v>283</v>
      </c>
      <c r="G32" s="39">
        <v>676.17</v>
      </c>
      <c r="H32" s="38">
        <v>0</v>
      </c>
      <c r="I32" s="38">
        <f>ROUND(G32*H32,6)</f>
        <v>0</v>
      </c>
      <c r="L32" s="40">
        <v>0</v>
      </c>
      <c r="M32" s="34">
        <f>ROUND(ROUND(L32,2)*ROUND(G32,3),2)</f>
        <v>0</v>
      </c>
      <c r="N32" s="38" t="s">
        <v>488</v>
      </c>
      <c r="O32">
        <f>(M32*21)/100</f>
        <v>0</v>
      </c>
      <c r="P32" t="s">
        <v>27</v>
      </c>
    </row>
    <row r="33" spans="1:16" x14ac:dyDescent="0.2">
      <c r="A33" s="37" t="s">
        <v>54</v>
      </c>
      <c r="E33" s="41" t="s">
        <v>1923</v>
      </c>
    </row>
    <row r="34" spans="1:16" x14ac:dyDescent="0.2">
      <c r="A34" s="37" t="s">
        <v>55</v>
      </c>
      <c r="E34" s="42" t="s">
        <v>1924</v>
      </c>
    </row>
    <row r="35" spans="1:16" ht="318.75" x14ac:dyDescent="0.2">
      <c r="A35" t="s">
        <v>57</v>
      </c>
      <c r="E35" s="41" t="s">
        <v>1736</v>
      </c>
    </row>
    <row r="36" spans="1:16" x14ac:dyDescent="0.2">
      <c r="A36" t="s">
        <v>46</v>
      </c>
      <c r="C36" s="33" t="s">
        <v>115</v>
      </c>
      <c r="E36" s="35" t="s">
        <v>1616</v>
      </c>
      <c r="J36" s="34">
        <f>0</f>
        <v>0</v>
      </c>
      <c r="K36" s="34">
        <f>0</f>
        <v>0</v>
      </c>
      <c r="L36" s="34">
        <f>0+L37</f>
        <v>0</v>
      </c>
      <c r="M36" s="34">
        <f>0+M37</f>
        <v>0</v>
      </c>
    </row>
    <row r="37" spans="1:16" x14ac:dyDescent="0.2">
      <c r="A37" t="s">
        <v>49</v>
      </c>
      <c r="B37" s="36" t="s">
        <v>77</v>
      </c>
      <c r="C37" s="36" t="s">
        <v>1617</v>
      </c>
      <c r="D37" s="37" t="s">
        <v>5</v>
      </c>
      <c r="E37" s="13" t="s">
        <v>1618</v>
      </c>
      <c r="F37" s="38" t="s">
        <v>504</v>
      </c>
      <c r="G37" s="39">
        <v>236.17</v>
      </c>
      <c r="H37" s="38">
        <v>0</v>
      </c>
      <c r="I37" s="38">
        <f>ROUND(G37*H37,6)</f>
        <v>0</v>
      </c>
      <c r="L37" s="40">
        <v>0</v>
      </c>
      <c r="M37" s="34">
        <f>ROUND(ROUND(L37,2)*ROUND(G37,3),2)</f>
        <v>0</v>
      </c>
      <c r="N37" s="38" t="s">
        <v>488</v>
      </c>
      <c r="O37">
        <f>(M37*21)/100</f>
        <v>0</v>
      </c>
      <c r="P37" t="s">
        <v>27</v>
      </c>
    </row>
    <row r="38" spans="1:16" x14ac:dyDescent="0.2">
      <c r="A38" s="37" t="s">
        <v>54</v>
      </c>
      <c r="E38" s="41" t="s">
        <v>1739</v>
      </c>
    </row>
    <row r="39" spans="1:16" x14ac:dyDescent="0.2">
      <c r="A39" s="37" t="s">
        <v>55</v>
      </c>
      <c r="E39" s="42" t="s">
        <v>1925</v>
      </c>
    </row>
    <row r="40" spans="1:16" ht="25.5" x14ac:dyDescent="0.2">
      <c r="A40" t="s">
        <v>57</v>
      </c>
      <c r="E40" s="41" t="s">
        <v>1741</v>
      </c>
    </row>
    <row r="41" spans="1:16" x14ac:dyDescent="0.2">
      <c r="A41" t="s">
        <v>46</v>
      </c>
      <c r="C41" s="33" t="s">
        <v>27</v>
      </c>
      <c r="E41" s="35" t="s">
        <v>1632</v>
      </c>
      <c r="J41" s="34">
        <f>0</f>
        <v>0</v>
      </c>
      <c r="K41" s="34">
        <f>0</f>
        <v>0</v>
      </c>
      <c r="L41" s="34">
        <f>0+L42+L46+L50+L54+L58</f>
        <v>0</v>
      </c>
      <c r="M41" s="34">
        <f>0+M42+M46+M50+M54+M58</f>
        <v>0</v>
      </c>
    </row>
    <row r="42" spans="1:16" x14ac:dyDescent="0.2">
      <c r="A42" t="s">
        <v>49</v>
      </c>
      <c r="B42" s="36" t="s">
        <v>81</v>
      </c>
      <c r="C42" s="36" t="s">
        <v>1926</v>
      </c>
      <c r="D42" s="37" t="s">
        <v>47</v>
      </c>
      <c r="E42" s="13" t="s">
        <v>1927</v>
      </c>
      <c r="F42" s="38" t="s">
        <v>504</v>
      </c>
      <c r="G42" s="39">
        <v>504.28</v>
      </c>
      <c r="H42" s="38">
        <v>0</v>
      </c>
      <c r="I42" s="38">
        <f>ROUND(G42*H42,6)</f>
        <v>0</v>
      </c>
      <c r="L42" s="40">
        <v>0</v>
      </c>
      <c r="M42" s="34">
        <f>ROUND(ROUND(L42,2)*ROUND(G42,3),2)</f>
        <v>0</v>
      </c>
      <c r="N42" s="38" t="s">
        <v>488</v>
      </c>
      <c r="O42">
        <f>(M42*21)/100</f>
        <v>0</v>
      </c>
      <c r="P42" t="s">
        <v>27</v>
      </c>
    </row>
    <row r="43" spans="1:16" ht="25.5" x14ac:dyDescent="0.2">
      <c r="A43" s="37" t="s">
        <v>54</v>
      </c>
      <c r="E43" s="41" t="s">
        <v>1928</v>
      </c>
    </row>
    <row r="44" spans="1:16" x14ac:dyDescent="0.2">
      <c r="A44" s="37" t="s">
        <v>55</v>
      </c>
      <c r="E44" s="42" t="s">
        <v>1929</v>
      </c>
    </row>
    <row r="45" spans="1:16" ht="102" x14ac:dyDescent="0.2">
      <c r="A45" t="s">
        <v>57</v>
      </c>
      <c r="E45" s="41" t="s">
        <v>1930</v>
      </c>
    </row>
    <row r="46" spans="1:16" x14ac:dyDescent="0.2">
      <c r="A46" t="s">
        <v>49</v>
      </c>
      <c r="B46" s="36" t="s">
        <v>85</v>
      </c>
      <c r="C46" s="36" t="s">
        <v>1931</v>
      </c>
      <c r="D46" s="37" t="s">
        <v>5</v>
      </c>
      <c r="E46" s="13" t="s">
        <v>1932</v>
      </c>
      <c r="F46" s="38" t="s">
        <v>283</v>
      </c>
      <c r="G46" s="39">
        <v>0.04</v>
      </c>
      <c r="H46" s="38">
        <v>0</v>
      </c>
      <c r="I46" s="38">
        <f>ROUND(G46*H46,6)</f>
        <v>0</v>
      </c>
      <c r="L46" s="40">
        <v>0</v>
      </c>
      <c r="M46" s="34">
        <f>ROUND(ROUND(L46,2)*ROUND(G46,3),2)</f>
        <v>0</v>
      </c>
      <c r="N46" s="38" t="s">
        <v>488</v>
      </c>
      <c r="O46">
        <f>(M46*21)/100</f>
        <v>0</v>
      </c>
      <c r="P46" t="s">
        <v>27</v>
      </c>
    </row>
    <row r="47" spans="1:16" ht="25.5" x14ac:dyDescent="0.2">
      <c r="A47" s="37" t="s">
        <v>54</v>
      </c>
      <c r="E47" s="41" t="s">
        <v>1933</v>
      </c>
    </row>
    <row r="48" spans="1:16" x14ac:dyDescent="0.2">
      <c r="A48" s="37" t="s">
        <v>55</v>
      </c>
      <c r="E48" s="42" t="s">
        <v>1934</v>
      </c>
    </row>
    <row r="49" spans="1:16" ht="89.25" x14ac:dyDescent="0.2">
      <c r="A49" t="s">
        <v>57</v>
      </c>
      <c r="E49" s="41" t="s">
        <v>1935</v>
      </c>
    </row>
    <row r="50" spans="1:16" ht="25.5" x14ac:dyDescent="0.2">
      <c r="A50" t="s">
        <v>49</v>
      </c>
      <c r="B50" s="36" t="s">
        <v>88</v>
      </c>
      <c r="C50" s="36" t="s">
        <v>1936</v>
      </c>
      <c r="D50" s="37" t="s">
        <v>5</v>
      </c>
      <c r="E50" s="13" t="s">
        <v>1937</v>
      </c>
      <c r="F50" s="38" t="s">
        <v>1828</v>
      </c>
      <c r="G50" s="39">
        <v>50</v>
      </c>
      <c r="H50" s="38">
        <v>0</v>
      </c>
      <c r="I50" s="38">
        <f>ROUND(G50*H50,6)</f>
        <v>0</v>
      </c>
      <c r="L50" s="40">
        <v>0</v>
      </c>
      <c r="M50" s="34">
        <f>ROUND(ROUND(L50,2)*ROUND(G50,3),2)</f>
        <v>0</v>
      </c>
      <c r="N50" s="38" t="s">
        <v>488</v>
      </c>
      <c r="O50">
        <f>(M50*21)/100</f>
        <v>0</v>
      </c>
      <c r="P50" t="s">
        <v>27</v>
      </c>
    </row>
    <row r="51" spans="1:16" ht="25.5" x14ac:dyDescent="0.2">
      <c r="A51" s="37" t="s">
        <v>54</v>
      </c>
      <c r="E51" s="41" t="s">
        <v>1938</v>
      </c>
    </row>
    <row r="52" spans="1:16" x14ac:dyDescent="0.2">
      <c r="A52" s="37" t="s">
        <v>55</v>
      </c>
      <c r="E52" s="42" t="s">
        <v>236</v>
      </c>
    </row>
    <row r="53" spans="1:16" ht="63.75" x14ac:dyDescent="0.2">
      <c r="A53" t="s">
        <v>57</v>
      </c>
      <c r="E53" s="41" t="s">
        <v>1939</v>
      </c>
    </row>
    <row r="54" spans="1:16" x14ac:dyDescent="0.2">
      <c r="A54" t="s">
        <v>49</v>
      </c>
      <c r="B54" s="36" t="s">
        <v>91</v>
      </c>
      <c r="C54" s="36" t="s">
        <v>1940</v>
      </c>
      <c r="D54" s="37" t="s">
        <v>5</v>
      </c>
      <c r="E54" s="13" t="s">
        <v>1941</v>
      </c>
      <c r="F54" s="38" t="s">
        <v>1828</v>
      </c>
      <c r="G54" s="39">
        <v>1452</v>
      </c>
      <c r="H54" s="38">
        <v>0</v>
      </c>
      <c r="I54" s="38">
        <f>ROUND(G54*H54,6)</f>
        <v>0</v>
      </c>
      <c r="L54" s="40">
        <v>0</v>
      </c>
      <c r="M54" s="34">
        <f>ROUND(ROUND(L54,2)*ROUND(G54,3),2)</f>
        <v>0</v>
      </c>
      <c r="N54" s="38" t="s">
        <v>488</v>
      </c>
      <c r="O54">
        <f>(M54*21)/100</f>
        <v>0</v>
      </c>
      <c r="P54" t="s">
        <v>27</v>
      </c>
    </row>
    <row r="55" spans="1:16" x14ac:dyDescent="0.2">
      <c r="A55" s="37" t="s">
        <v>54</v>
      </c>
      <c r="E55" s="41" t="s">
        <v>1942</v>
      </c>
    </row>
    <row r="56" spans="1:16" x14ac:dyDescent="0.2">
      <c r="A56" s="37" t="s">
        <v>55</v>
      </c>
      <c r="E56" s="42" t="s">
        <v>1943</v>
      </c>
    </row>
    <row r="57" spans="1:16" ht="114.75" x14ac:dyDescent="0.2">
      <c r="A57" t="s">
        <v>57</v>
      </c>
      <c r="E57" s="41" t="s">
        <v>1944</v>
      </c>
    </row>
    <row r="58" spans="1:16" x14ac:dyDescent="0.2">
      <c r="A58" t="s">
        <v>49</v>
      </c>
      <c r="B58" s="36" t="s">
        <v>95</v>
      </c>
      <c r="C58" s="36" t="s">
        <v>1945</v>
      </c>
      <c r="D58" s="37" t="s">
        <v>5</v>
      </c>
      <c r="E58" s="13" t="s">
        <v>1946</v>
      </c>
      <c r="F58" s="38" t="s">
        <v>288</v>
      </c>
      <c r="G58" s="39">
        <v>10</v>
      </c>
      <c r="H58" s="38">
        <v>0</v>
      </c>
      <c r="I58" s="38">
        <f>ROUND(G58*H58,6)</f>
        <v>0</v>
      </c>
      <c r="L58" s="40">
        <v>0</v>
      </c>
      <c r="M58" s="34">
        <f>ROUND(ROUND(L58,2)*ROUND(G58,3),2)</f>
        <v>0</v>
      </c>
      <c r="N58" s="38" t="s">
        <v>269</v>
      </c>
      <c r="O58">
        <f>(M58*21)/100</f>
        <v>0</v>
      </c>
      <c r="P58" t="s">
        <v>27</v>
      </c>
    </row>
    <row r="59" spans="1:16" x14ac:dyDescent="0.2">
      <c r="A59" s="37" t="s">
        <v>54</v>
      </c>
      <c r="E59" s="41" t="s">
        <v>1947</v>
      </c>
    </row>
    <row r="60" spans="1:16" x14ac:dyDescent="0.2">
      <c r="A60" s="37" t="s">
        <v>55</v>
      </c>
      <c r="E60" s="42" t="s">
        <v>88</v>
      </c>
    </row>
    <row r="61" spans="1:16" ht="63.75" x14ac:dyDescent="0.2">
      <c r="A61" t="s">
        <v>57</v>
      </c>
      <c r="E61" s="41" t="s">
        <v>1948</v>
      </c>
    </row>
    <row r="62" spans="1:16" x14ac:dyDescent="0.2">
      <c r="A62" t="s">
        <v>46</v>
      </c>
      <c r="C62" s="33" t="s">
        <v>26</v>
      </c>
      <c r="E62" s="35" t="s">
        <v>1742</v>
      </c>
      <c r="J62" s="34">
        <f>0</f>
        <v>0</v>
      </c>
      <c r="K62" s="34">
        <f>0</f>
        <v>0</v>
      </c>
      <c r="L62" s="34">
        <f>0+L63+L67+L71+L75+L79+L83+L87+L91</f>
        <v>0</v>
      </c>
      <c r="M62" s="34">
        <f>0+M63+M67+M71+M75+M79+M83+M87+M91</f>
        <v>0</v>
      </c>
    </row>
    <row r="63" spans="1:16" x14ac:dyDescent="0.2">
      <c r="A63" t="s">
        <v>49</v>
      </c>
      <c r="B63" s="36" t="s">
        <v>98</v>
      </c>
      <c r="C63" s="36" t="s">
        <v>1743</v>
      </c>
      <c r="D63" s="37" t="s">
        <v>5</v>
      </c>
      <c r="E63" s="13" t="s">
        <v>1744</v>
      </c>
      <c r="F63" s="38" t="s">
        <v>283</v>
      </c>
      <c r="G63" s="39">
        <v>21.26</v>
      </c>
      <c r="H63" s="38">
        <v>0</v>
      </c>
      <c r="I63" s="38">
        <f>ROUND(G63*H63,6)</f>
        <v>0</v>
      </c>
      <c r="L63" s="40">
        <v>0</v>
      </c>
      <c r="M63" s="34">
        <f>ROUND(ROUND(L63,2)*ROUND(G63,3),2)</f>
        <v>0</v>
      </c>
      <c r="N63" s="38" t="s">
        <v>488</v>
      </c>
      <c r="O63">
        <f>(M63*21)/100</f>
        <v>0</v>
      </c>
      <c r="P63" t="s">
        <v>27</v>
      </c>
    </row>
    <row r="64" spans="1:16" ht="25.5" x14ac:dyDescent="0.2">
      <c r="A64" s="37" t="s">
        <v>54</v>
      </c>
      <c r="E64" s="41" t="s">
        <v>1949</v>
      </c>
    </row>
    <row r="65" spans="1:16" x14ac:dyDescent="0.2">
      <c r="A65" s="37" t="s">
        <v>55</v>
      </c>
      <c r="E65" s="42" t="s">
        <v>1950</v>
      </c>
    </row>
    <row r="66" spans="1:16" ht="369.75" x14ac:dyDescent="0.2">
      <c r="A66" t="s">
        <v>57</v>
      </c>
      <c r="E66" s="41" t="s">
        <v>1747</v>
      </c>
    </row>
    <row r="67" spans="1:16" x14ac:dyDescent="0.2">
      <c r="A67" t="s">
        <v>49</v>
      </c>
      <c r="B67" s="36" t="s">
        <v>101</v>
      </c>
      <c r="C67" s="36" t="s">
        <v>1748</v>
      </c>
      <c r="D67" s="37" t="s">
        <v>5</v>
      </c>
      <c r="E67" s="13" t="s">
        <v>1749</v>
      </c>
      <c r="F67" s="38" t="s">
        <v>629</v>
      </c>
      <c r="G67" s="39">
        <v>3.0000000000000001E-3</v>
      </c>
      <c r="H67" s="38">
        <v>0</v>
      </c>
      <c r="I67" s="38">
        <f>ROUND(G67*H67,6)</f>
        <v>0</v>
      </c>
      <c r="L67" s="40">
        <v>0</v>
      </c>
      <c r="M67" s="34">
        <f>ROUND(ROUND(L67,2)*ROUND(G67,3),2)</f>
        <v>0</v>
      </c>
      <c r="N67" s="38" t="s">
        <v>488</v>
      </c>
      <c r="O67">
        <f>(M67*21)/100</f>
        <v>0</v>
      </c>
      <c r="P67" t="s">
        <v>27</v>
      </c>
    </row>
    <row r="68" spans="1:16" x14ac:dyDescent="0.2">
      <c r="A68" s="37" t="s">
        <v>54</v>
      </c>
      <c r="E68" s="41" t="s">
        <v>1951</v>
      </c>
    </row>
    <row r="69" spans="1:16" x14ac:dyDescent="0.2">
      <c r="A69" s="37" t="s">
        <v>55</v>
      </c>
      <c r="E69" s="42" t="s">
        <v>1751</v>
      </c>
    </row>
    <row r="70" spans="1:16" ht="267.75" x14ac:dyDescent="0.2">
      <c r="A70" t="s">
        <v>57</v>
      </c>
      <c r="E70" s="41" t="s">
        <v>1752</v>
      </c>
    </row>
    <row r="71" spans="1:16" x14ac:dyDescent="0.2">
      <c r="A71" t="s">
        <v>49</v>
      </c>
      <c r="B71" s="36" t="s">
        <v>105</v>
      </c>
      <c r="C71" s="36" t="s">
        <v>1952</v>
      </c>
      <c r="D71" s="37" t="s">
        <v>5</v>
      </c>
      <c r="E71" s="13" t="s">
        <v>1953</v>
      </c>
      <c r="F71" s="38" t="s">
        <v>629</v>
      </c>
      <c r="G71" s="39">
        <v>1.7999999999999999E-2</v>
      </c>
      <c r="H71" s="38">
        <v>0</v>
      </c>
      <c r="I71" s="38">
        <f>ROUND(G71*H71,6)</f>
        <v>0</v>
      </c>
      <c r="L71" s="40">
        <v>0</v>
      </c>
      <c r="M71" s="34">
        <f>ROUND(ROUND(L71,2)*ROUND(G71,3),2)</f>
        <v>0</v>
      </c>
      <c r="N71" s="38" t="s">
        <v>488</v>
      </c>
      <c r="O71">
        <f>(M71*21)/100</f>
        <v>0</v>
      </c>
      <c r="P71" t="s">
        <v>27</v>
      </c>
    </row>
    <row r="72" spans="1:16" x14ac:dyDescent="0.2">
      <c r="A72" s="37" t="s">
        <v>54</v>
      </c>
      <c r="E72" s="41" t="s">
        <v>1954</v>
      </c>
    </row>
    <row r="73" spans="1:16" x14ac:dyDescent="0.2">
      <c r="A73" s="37" t="s">
        <v>55</v>
      </c>
      <c r="E73" s="42" t="s">
        <v>1955</v>
      </c>
    </row>
    <row r="74" spans="1:16" ht="267.75" x14ac:dyDescent="0.2">
      <c r="A74" t="s">
        <v>57</v>
      </c>
      <c r="E74" s="41" t="s">
        <v>1752</v>
      </c>
    </row>
    <row r="75" spans="1:16" x14ac:dyDescent="0.2">
      <c r="A75" t="s">
        <v>49</v>
      </c>
      <c r="B75" s="36" t="s">
        <v>108</v>
      </c>
      <c r="C75" s="36" t="s">
        <v>1753</v>
      </c>
      <c r="D75" s="37" t="s">
        <v>5</v>
      </c>
      <c r="E75" s="13" t="s">
        <v>1754</v>
      </c>
      <c r="F75" s="38" t="s">
        <v>629</v>
      </c>
      <c r="G75" s="39">
        <v>0.27600000000000002</v>
      </c>
      <c r="H75" s="38">
        <v>0</v>
      </c>
      <c r="I75" s="38">
        <f>ROUND(G75*H75,6)</f>
        <v>0</v>
      </c>
      <c r="L75" s="40">
        <v>0</v>
      </c>
      <c r="M75" s="34">
        <f>ROUND(ROUND(L75,2)*ROUND(G75,3),2)</f>
        <v>0</v>
      </c>
      <c r="N75" s="38" t="s">
        <v>488</v>
      </c>
      <c r="O75">
        <f>(M75*21)/100</f>
        <v>0</v>
      </c>
      <c r="P75" t="s">
        <v>27</v>
      </c>
    </row>
    <row r="76" spans="1:16" x14ac:dyDescent="0.2">
      <c r="A76" s="37" t="s">
        <v>54</v>
      </c>
      <c r="E76" s="41" t="s">
        <v>1956</v>
      </c>
    </row>
    <row r="77" spans="1:16" x14ac:dyDescent="0.2">
      <c r="A77" s="37" t="s">
        <v>55</v>
      </c>
      <c r="E77" s="42" t="s">
        <v>1957</v>
      </c>
    </row>
    <row r="78" spans="1:16" ht="267.75" x14ac:dyDescent="0.2">
      <c r="A78" t="s">
        <v>57</v>
      </c>
      <c r="E78" s="41" t="s">
        <v>1752</v>
      </c>
    </row>
    <row r="79" spans="1:16" x14ac:dyDescent="0.2">
      <c r="A79" t="s">
        <v>49</v>
      </c>
      <c r="B79" s="36" t="s">
        <v>111</v>
      </c>
      <c r="C79" s="36" t="s">
        <v>1958</v>
      </c>
      <c r="D79" s="37" t="s">
        <v>5</v>
      </c>
      <c r="E79" s="13" t="s">
        <v>1959</v>
      </c>
      <c r="F79" s="38" t="s">
        <v>283</v>
      </c>
      <c r="G79" s="39">
        <v>2.85</v>
      </c>
      <c r="H79" s="38">
        <v>0</v>
      </c>
      <c r="I79" s="38">
        <f>ROUND(G79*H79,6)</f>
        <v>0</v>
      </c>
      <c r="L79" s="40">
        <v>0</v>
      </c>
      <c r="M79" s="34">
        <f>ROUND(ROUND(L79,2)*ROUND(G79,3),2)</f>
        <v>0</v>
      </c>
      <c r="N79" s="38" t="s">
        <v>488</v>
      </c>
      <c r="O79">
        <f>(M79*21)/100</f>
        <v>0</v>
      </c>
      <c r="P79" t="s">
        <v>27</v>
      </c>
    </row>
    <row r="80" spans="1:16" ht="25.5" x14ac:dyDescent="0.2">
      <c r="A80" s="37" t="s">
        <v>54</v>
      </c>
      <c r="E80" s="41" t="s">
        <v>1960</v>
      </c>
    </row>
    <row r="81" spans="1:16" x14ac:dyDescent="0.2">
      <c r="A81" s="37" t="s">
        <v>55</v>
      </c>
      <c r="E81" s="42" t="s">
        <v>1961</v>
      </c>
    </row>
    <row r="82" spans="1:16" ht="369.75" x14ac:dyDescent="0.2">
      <c r="A82" t="s">
        <v>57</v>
      </c>
      <c r="E82" s="41" t="s">
        <v>1775</v>
      </c>
    </row>
    <row r="83" spans="1:16" x14ac:dyDescent="0.2">
      <c r="A83" t="s">
        <v>49</v>
      </c>
      <c r="B83" s="36" t="s">
        <v>115</v>
      </c>
      <c r="C83" s="36" t="s">
        <v>1962</v>
      </c>
      <c r="D83" s="37" t="s">
        <v>5</v>
      </c>
      <c r="E83" s="13" t="s">
        <v>1963</v>
      </c>
      <c r="F83" s="38" t="s">
        <v>1828</v>
      </c>
      <c r="G83" s="39">
        <v>8</v>
      </c>
      <c r="H83" s="38">
        <v>0</v>
      </c>
      <c r="I83" s="38">
        <f>ROUND(G83*H83,6)</f>
        <v>0</v>
      </c>
      <c r="L83" s="40">
        <v>0</v>
      </c>
      <c r="M83" s="34">
        <f>ROUND(ROUND(L83,2)*ROUND(G83,3),2)</f>
        <v>0</v>
      </c>
      <c r="N83" s="38" t="s">
        <v>488</v>
      </c>
      <c r="O83">
        <f>(M83*21)/100</f>
        <v>0</v>
      </c>
      <c r="P83" t="s">
        <v>27</v>
      </c>
    </row>
    <row r="84" spans="1:16" x14ac:dyDescent="0.2">
      <c r="A84" s="37" t="s">
        <v>54</v>
      </c>
      <c r="E84" s="41" t="s">
        <v>1964</v>
      </c>
    </row>
    <row r="85" spans="1:16" x14ac:dyDescent="0.2">
      <c r="A85" s="37" t="s">
        <v>55</v>
      </c>
      <c r="E85" s="42" t="s">
        <v>5</v>
      </c>
    </row>
    <row r="86" spans="1:16" ht="38.25" x14ac:dyDescent="0.2">
      <c r="A86" t="s">
        <v>57</v>
      </c>
      <c r="E86" s="41" t="s">
        <v>1965</v>
      </c>
    </row>
    <row r="87" spans="1:16" x14ac:dyDescent="0.2">
      <c r="A87" t="s">
        <v>49</v>
      </c>
      <c r="B87" s="36" t="s">
        <v>118</v>
      </c>
      <c r="C87" s="36" t="s">
        <v>1966</v>
      </c>
      <c r="D87" s="37" t="s">
        <v>5</v>
      </c>
      <c r="E87" s="13" t="s">
        <v>1967</v>
      </c>
      <c r="F87" s="38" t="s">
        <v>1828</v>
      </c>
      <c r="G87" s="39">
        <v>2</v>
      </c>
      <c r="H87" s="38">
        <v>0</v>
      </c>
      <c r="I87" s="38">
        <f>ROUND(G87*H87,6)</f>
        <v>0</v>
      </c>
      <c r="L87" s="40">
        <v>0</v>
      </c>
      <c r="M87" s="34">
        <f>ROUND(ROUND(L87,2)*ROUND(G87,3),2)</f>
        <v>0</v>
      </c>
      <c r="N87" s="38" t="s">
        <v>488</v>
      </c>
      <c r="O87">
        <f>(M87*21)/100</f>
        <v>0</v>
      </c>
      <c r="P87" t="s">
        <v>27</v>
      </c>
    </row>
    <row r="88" spans="1:16" x14ac:dyDescent="0.2">
      <c r="A88" s="37" t="s">
        <v>54</v>
      </c>
      <c r="E88" s="41" t="s">
        <v>1968</v>
      </c>
    </row>
    <row r="89" spans="1:16" x14ac:dyDescent="0.2">
      <c r="A89" s="37" t="s">
        <v>55</v>
      </c>
      <c r="E89" s="42" t="s">
        <v>5</v>
      </c>
    </row>
    <row r="90" spans="1:16" ht="38.25" x14ac:dyDescent="0.2">
      <c r="A90" t="s">
        <v>57</v>
      </c>
      <c r="E90" s="41" t="s">
        <v>1969</v>
      </c>
    </row>
    <row r="91" spans="1:16" x14ac:dyDescent="0.2">
      <c r="A91" t="s">
        <v>49</v>
      </c>
      <c r="B91" s="36" t="s">
        <v>122</v>
      </c>
      <c r="C91" s="36" t="s">
        <v>1766</v>
      </c>
      <c r="D91" s="37" t="s">
        <v>5</v>
      </c>
      <c r="E91" s="13" t="s">
        <v>1767</v>
      </c>
      <c r="F91" s="38" t="s">
        <v>283</v>
      </c>
      <c r="G91" s="39">
        <v>0.4</v>
      </c>
      <c r="H91" s="38">
        <v>0</v>
      </c>
      <c r="I91" s="38">
        <f>ROUND(G91*H91,6)</f>
        <v>0</v>
      </c>
      <c r="L91" s="40">
        <v>0</v>
      </c>
      <c r="M91" s="34">
        <f>ROUND(ROUND(L91,2)*ROUND(G91,3),2)</f>
        <v>0</v>
      </c>
      <c r="N91" s="38" t="s">
        <v>269</v>
      </c>
      <c r="O91">
        <f>(M91*21)/100</f>
        <v>0</v>
      </c>
      <c r="P91" t="s">
        <v>27</v>
      </c>
    </row>
    <row r="92" spans="1:16" x14ac:dyDescent="0.2">
      <c r="A92" s="37" t="s">
        <v>54</v>
      </c>
      <c r="E92" s="41" t="s">
        <v>1970</v>
      </c>
    </row>
    <row r="93" spans="1:16" x14ac:dyDescent="0.2">
      <c r="A93" s="37" t="s">
        <v>55</v>
      </c>
      <c r="E93" s="42" t="s">
        <v>1971</v>
      </c>
    </row>
    <row r="94" spans="1:16" ht="51" x14ac:dyDescent="0.2">
      <c r="A94" t="s">
        <v>57</v>
      </c>
      <c r="E94" s="41" t="s">
        <v>1770</v>
      </c>
    </row>
    <row r="95" spans="1:16" x14ac:dyDescent="0.2">
      <c r="A95" t="s">
        <v>46</v>
      </c>
      <c r="C95" s="33" t="s">
        <v>65</v>
      </c>
      <c r="E95" s="35" t="s">
        <v>1646</v>
      </c>
      <c r="J95" s="34">
        <f>0</f>
        <v>0</v>
      </c>
      <c r="K95" s="34">
        <f>0</f>
        <v>0</v>
      </c>
      <c r="L95" s="34">
        <f>0+L96+L100+L104+L108+L112+L116+L120</f>
        <v>0</v>
      </c>
      <c r="M95" s="34">
        <f>0+M96+M100+M104+M108+M112+M116+M120</f>
        <v>0</v>
      </c>
    </row>
    <row r="96" spans="1:16" x14ac:dyDescent="0.2">
      <c r="A96" t="s">
        <v>49</v>
      </c>
      <c r="B96" s="36" t="s">
        <v>125</v>
      </c>
      <c r="C96" s="36" t="s">
        <v>1771</v>
      </c>
      <c r="D96" s="37" t="s">
        <v>5</v>
      </c>
      <c r="E96" s="13" t="s">
        <v>1772</v>
      </c>
      <c r="F96" s="38" t="s">
        <v>283</v>
      </c>
      <c r="G96" s="39">
        <v>0.23</v>
      </c>
      <c r="H96" s="38">
        <v>0</v>
      </c>
      <c r="I96" s="38">
        <f>ROUND(G96*H96,6)</f>
        <v>0</v>
      </c>
      <c r="L96" s="40">
        <v>0</v>
      </c>
      <c r="M96" s="34">
        <f>ROUND(ROUND(L96,2)*ROUND(G96,3),2)</f>
        <v>0</v>
      </c>
      <c r="N96" s="38" t="s">
        <v>488</v>
      </c>
      <c r="O96">
        <f>(M96*21)/100</f>
        <v>0</v>
      </c>
      <c r="P96" t="s">
        <v>27</v>
      </c>
    </row>
    <row r="97" spans="1:16" ht="25.5" x14ac:dyDescent="0.2">
      <c r="A97" s="37" t="s">
        <v>54</v>
      </c>
      <c r="E97" s="41" t="s">
        <v>1972</v>
      </c>
    </row>
    <row r="98" spans="1:16" x14ac:dyDescent="0.2">
      <c r="A98" s="37" t="s">
        <v>55</v>
      </c>
      <c r="E98" s="42" t="s">
        <v>1973</v>
      </c>
    </row>
    <row r="99" spans="1:16" ht="369.75" x14ac:dyDescent="0.2">
      <c r="A99" t="s">
        <v>57</v>
      </c>
      <c r="E99" s="41" t="s">
        <v>1775</v>
      </c>
    </row>
    <row r="100" spans="1:16" x14ac:dyDescent="0.2">
      <c r="A100" t="s">
        <v>49</v>
      </c>
      <c r="B100" s="36" t="s">
        <v>129</v>
      </c>
      <c r="C100" s="36" t="s">
        <v>1974</v>
      </c>
      <c r="D100" s="37" t="s">
        <v>5</v>
      </c>
      <c r="E100" s="13" t="s">
        <v>1975</v>
      </c>
      <c r="F100" s="38" t="s">
        <v>283</v>
      </c>
      <c r="G100" s="39">
        <v>1.29</v>
      </c>
      <c r="H100" s="38">
        <v>0</v>
      </c>
      <c r="I100" s="38">
        <f>ROUND(G100*H100,6)</f>
        <v>0</v>
      </c>
      <c r="L100" s="40">
        <v>0</v>
      </c>
      <c r="M100" s="34">
        <f>ROUND(ROUND(L100,2)*ROUND(G100,3),2)</f>
        <v>0</v>
      </c>
      <c r="N100" s="38" t="s">
        <v>488</v>
      </c>
      <c r="O100">
        <f>(M100*21)/100</f>
        <v>0</v>
      </c>
      <c r="P100" t="s">
        <v>27</v>
      </c>
    </row>
    <row r="101" spans="1:16" ht="25.5" x14ac:dyDescent="0.2">
      <c r="A101" s="37" t="s">
        <v>54</v>
      </c>
      <c r="E101" s="41" t="s">
        <v>1976</v>
      </c>
    </row>
    <row r="102" spans="1:16" x14ac:dyDescent="0.2">
      <c r="A102" s="37" t="s">
        <v>55</v>
      </c>
      <c r="E102" s="42" t="s">
        <v>1977</v>
      </c>
    </row>
    <row r="103" spans="1:16" ht="369.75" x14ac:dyDescent="0.2">
      <c r="A103" t="s">
        <v>57</v>
      </c>
      <c r="E103" s="41" t="s">
        <v>1978</v>
      </c>
    </row>
    <row r="104" spans="1:16" x14ac:dyDescent="0.2">
      <c r="A104" t="s">
        <v>49</v>
      </c>
      <c r="B104" s="36" t="s">
        <v>133</v>
      </c>
      <c r="C104" s="36" t="s">
        <v>1776</v>
      </c>
      <c r="D104" s="37" t="s">
        <v>5</v>
      </c>
      <c r="E104" s="13" t="s">
        <v>1777</v>
      </c>
      <c r="F104" s="38" t="s">
        <v>283</v>
      </c>
      <c r="G104" s="39">
        <v>20.84</v>
      </c>
      <c r="H104" s="38">
        <v>0</v>
      </c>
      <c r="I104" s="38">
        <f>ROUND(G104*H104,6)</f>
        <v>0</v>
      </c>
      <c r="L104" s="40">
        <v>0</v>
      </c>
      <c r="M104" s="34">
        <f>ROUND(ROUND(L104,2)*ROUND(G104,3),2)</f>
        <v>0</v>
      </c>
      <c r="N104" s="38" t="s">
        <v>488</v>
      </c>
      <c r="O104">
        <f>(M104*21)/100</f>
        <v>0</v>
      </c>
      <c r="P104" t="s">
        <v>27</v>
      </c>
    </row>
    <row r="105" spans="1:16" ht="25.5" x14ac:dyDescent="0.2">
      <c r="A105" s="37" t="s">
        <v>54</v>
      </c>
      <c r="E105" s="41" t="s">
        <v>1979</v>
      </c>
    </row>
    <row r="106" spans="1:16" x14ac:dyDescent="0.2">
      <c r="A106" s="37" t="s">
        <v>55</v>
      </c>
      <c r="E106" s="42" t="s">
        <v>1980</v>
      </c>
    </row>
    <row r="107" spans="1:16" ht="369.75" x14ac:dyDescent="0.2">
      <c r="A107" t="s">
        <v>57</v>
      </c>
      <c r="E107" s="41" t="s">
        <v>1775</v>
      </c>
    </row>
    <row r="108" spans="1:16" x14ac:dyDescent="0.2">
      <c r="A108" t="s">
        <v>49</v>
      </c>
      <c r="B108" s="36" t="s">
        <v>137</v>
      </c>
      <c r="C108" s="36" t="s">
        <v>1776</v>
      </c>
      <c r="D108" s="37" t="s">
        <v>47</v>
      </c>
      <c r="E108" s="13" t="s">
        <v>1777</v>
      </c>
      <c r="F108" s="38" t="s">
        <v>283</v>
      </c>
      <c r="G108" s="39">
        <v>95.38</v>
      </c>
      <c r="H108" s="38">
        <v>0</v>
      </c>
      <c r="I108" s="38">
        <f>ROUND(G108*H108,6)</f>
        <v>0</v>
      </c>
      <c r="L108" s="40">
        <v>0</v>
      </c>
      <c r="M108" s="34">
        <f>ROUND(ROUND(L108,2)*ROUND(G108,3),2)</f>
        <v>0</v>
      </c>
      <c r="N108" s="38" t="s">
        <v>488</v>
      </c>
      <c r="O108">
        <f>(M108*21)/100</f>
        <v>0</v>
      </c>
      <c r="P108" t="s">
        <v>27</v>
      </c>
    </row>
    <row r="109" spans="1:16" ht="25.5" x14ac:dyDescent="0.2">
      <c r="A109" s="37" t="s">
        <v>54</v>
      </c>
      <c r="E109" s="41" t="s">
        <v>1981</v>
      </c>
    </row>
    <row r="110" spans="1:16" x14ac:dyDescent="0.2">
      <c r="A110" s="37" t="s">
        <v>55</v>
      </c>
      <c r="E110" s="42" t="s">
        <v>1982</v>
      </c>
    </row>
    <row r="111" spans="1:16" ht="369.75" x14ac:dyDescent="0.2">
      <c r="A111" t="s">
        <v>57</v>
      </c>
      <c r="E111" s="41" t="s">
        <v>1983</v>
      </c>
    </row>
    <row r="112" spans="1:16" x14ac:dyDescent="0.2">
      <c r="A112" t="s">
        <v>49</v>
      </c>
      <c r="B112" s="36" t="s">
        <v>141</v>
      </c>
      <c r="C112" s="36" t="s">
        <v>1780</v>
      </c>
      <c r="D112" s="37" t="s">
        <v>5</v>
      </c>
      <c r="E112" s="13" t="s">
        <v>1781</v>
      </c>
      <c r="F112" s="38" t="s">
        <v>283</v>
      </c>
      <c r="G112" s="39">
        <v>305.81</v>
      </c>
      <c r="H112" s="38">
        <v>0</v>
      </c>
      <c r="I112" s="38">
        <f>ROUND(G112*H112,6)</f>
        <v>0</v>
      </c>
      <c r="L112" s="40">
        <v>0</v>
      </c>
      <c r="M112" s="34">
        <f>ROUND(ROUND(L112,2)*ROUND(G112,3),2)</f>
        <v>0</v>
      </c>
      <c r="N112" s="38" t="s">
        <v>488</v>
      </c>
      <c r="O112">
        <f>(M112*21)/100</f>
        <v>0</v>
      </c>
      <c r="P112" t="s">
        <v>27</v>
      </c>
    </row>
    <row r="113" spans="1:16" ht="25.5" x14ac:dyDescent="0.2">
      <c r="A113" s="37" t="s">
        <v>54</v>
      </c>
      <c r="E113" s="41" t="s">
        <v>1984</v>
      </c>
    </row>
    <row r="114" spans="1:16" x14ac:dyDescent="0.2">
      <c r="A114" s="37" t="s">
        <v>55</v>
      </c>
      <c r="E114" s="42" t="s">
        <v>1985</v>
      </c>
    </row>
    <row r="115" spans="1:16" ht="38.25" x14ac:dyDescent="0.2">
      <c r="A115" t="s">
        <v>57</v>
      </c>
      <c r="E115" s="41" t="s">
        <v>1784</v>
      </c>
    </row>
    <row r="116" spans="1:16" x14ac:dyDescent="0.2">
      <c r="A116" t="s">
        <v>49</v>
      </c>
      <c r="B116" s="36" t="s">
        <v>145</v>
      </c>
      <c r="C116" s="36" t="s">
        <v>1653</v>
      </c>
      <c r="D116" s="37" t="s">
        <v>5</v>
      </c>
      <c r="E116" s="13" t="s">
        <v>1654</v>
      </c>
      <c r="F116" s="38" t="s">
        <v>283</v>
      </c>
      <c r="G116" s="39">
        <v>88.63</v>
      </c>
      <c r="H116" s="38">
        <v>0</v>
      </c>
      <c r="I116" s="38">
        <f>ROUND(G116*H116,6)</f>
        <v>0</v>
      </c>
      <c r="L116" s="40">
        <v>0</v>
      </c>
      <c r="M116" s="34">
        <f>ROUND(ROUND(L116,2)*ROUND(G116,3),2)</f>
        <v>0</v>
      </c>
      <c r="N116" s="38" t="s">
        <v>488</v>
      </c>
      <c r="O116">
        <f>(M116*21)/100</f>
        <v>0</v>
      </c>
      <c r="P116" t="s">
        <v>27</v>
      </c>
    </row>
    <row r="117" spans="1:16" x14ac:dyDescent="0.2">
      <c r="A117" s="37" t="s">
        <v>54</v>
      </c>
      <c r="E117" s="41" t="s">
        <v>1986</v>
      </c>
    </row>
    <row r="118" spans="1:16" x14ac:dyDescent="0.2">
      <c r="A118" s="37" t="s">
        <v>55</v>
      </c>
      <c r="E118" s="42" t="s">
        <v>1987</v>
      </c>
    </row>
    <row r="119" spans="1:16" ht="38.25" x14ac:dyDescent="0.2">
      <c r="A119" t="s">
        <v>57</v>
      </c>
      <c r="E119" s="41" t="s">
        <v>1784</v>
      </c>
    </row>
    <row r="120" spans="1:16" ht="25.5" x14ac:dyDescent="0.2">
      <c r="A120" t="s">
        <v>49</v>
      </c>
      <c r="B120" s="36" t="s">
        <v>148</v>
      </c>
      <c r="C120" s="36" t="s">
        <v>1988</v>
      </c>
      <c r="D120" s="37" t="s">
        <v>5</v>
      </c>
      <c r="E120" s="13" t="s">
        <v>1788</v>
      </c>
      <c r="F120" s="38" t="s">
        <v>283</v>
      </c>
      <c r="G120" s="39">
        <v>3.62</v>
      </c>
      <c r="H120" s="38">
        <v>0</v>
      </c>
      <c r="I120" s="38">
        <f>ROUND(G120*H120,6)</f>
        <v>0</v>
      </c>
      <c r="L120" s="40">
        <v>0</v>
      </c>
      <c r="M120" s="34">
        <f>ROUND(ROUND(L120,2)*ROUND(G120,3),2)</f>
        <v>0</v>
      </c>
      <c r="N120" s="38" t="s">
        <v>269</v>
      </c>
      <c r="O120">
        <f>(M120*21)/100</f>
        <v>0</v>
      </c>
      <c r="P120" t="s">
        <v>27</v>
      </c>
    </row>
    <row r="121" spans="1:16" ht="25.5" x14ac:dyDescent="0.2">
      <c r="A121" s="37" t="s">
        <v>54</v>
      </c>
      <c r="E121" s="41" t="s">
        <v>1989</v>
      </c>
    </row>
    <row r="122" spans="1:16" x14ac:dyDescent="0.2">
      <c r="A122" s="37" t="s">
        <v>55</v>
      </c>
      <c r="E122" s="42" t="s">
        <v>1790</v>
      </c>
    </row>
    <row r="123" spans="1:16" ht="38.25" x14ac:dyDescent="0.2">
      <c r="A123" t="s">
        <v>57</v>
      </c>
      <c r="E123" s="41" t="s">
        <v>1791</v>
      </c>
    </row>
    <row r="124" spans="1:16" x14ac:dyDescent="0.2">
      <c r="A124" t="s">
        <v>46</v>
      </c>
      <c r="C124" s="33" t="s">
        <v>236</v>
      </c>
      <c r="E124" s="35" t="s">
        <v>1662</v>
      </c>
      <c r="J124" s="34">
        <f>0</f>
        <v>0</v>
      </c>
      <c r="K124" s="34">
        <f>0</f>
        <v>0</v>
      </c>
      <c r="L124" s="34">
        <f>0+L125</f>
        <v>0</v>
      </c>
      <c r="M124" s="34">
        <f>0+M125</f>
        <v>0</v>
      </c>
    </row>
    <row r="125" spans="1:16" ht="25.5" x14ac:dyDescent="0.2">
      <c r="A125" t="s">
        <v>49</v>
      </c>
      <c r="B125" s="36" t="s">
        <v>152</v>
      </c>
      <c r="C125" s="36" t="s">
        <v>1792</v>
      </c>
      <c r="D125" s="37" t="s">
        <v>5</v>
      </c>
      <c r="E125" s="13" t="s">
        <v>1793</v>
      </c>
      <c r="F125" s="38" t="s">
        <v>283</v>
      </c>
      <c r="G125" s="39">
        <v>5.84</v>
      </c>
      <c r="H125" s="38">
        <v>0</v>
      </c>
      <c r="I125" s="38">
        <f>ROUND(G125*H125,6)</f>
        <v>0</v>
      </c>
      <c r="L125" s="40">
        <v>0</v>
      </c>
      <c r="M125" s="34">
        <f>ROUND(ROUND(L125,2)*ROUND(G125,3),2)</f>
        <v>0</v>
      </c>
      <c r="N125" s="38" t="s">
        <v>488</v>
      </c>
      <c r="O125">
        <f>(M125*21)/100</f>
        <v>0</v>
      </c>
      <c r="P125" t="s">
        <v>27</v>
      </c>
    </row>
    <row r="126" spans="1:16" x14ac:dyDescent="0.2">
      <c r="A126" s="37" t="s">
        <v>54</v>
      </c>
      <c r="E126" s="41" t="s">
        <v>1990</v>
      </c>
    </row>
    <row r="127" spans="1:16" x14ac:dyDescent="0.2">
      <c r="A127" s="37" t="s">
        <v>55</v>
      </c>
      <c r="E127" s="42" t="s">
        <v>1991</v>
      </c>
    </row>
    <row r="128" spans="1:16" ht="280.5" x14ac:dyDescent="0.2">
      <c r="A128" t="s">
        <v>57</v>
      </c>
      <c r="E128" s="41" t="s">
        <v>1796</v>
      </c>
    </row>
    <row r="129" spans="1:16" x14ac:dyDescent="0.2">
      <c r="A129" t="s">
        <v>46</v>
      </c>
      <c r="C129" s="33" t="s">
        <v>240</v>
      </c>
      <c r="E129" s="35" t="s">
        <v>1322</v>
      </c>
      <c r="J129" s="34">
        <f>0</f>
        <v>0</v>
      </c>
      <c r="K129" s="34">
        <f>0</f>
        <v>0</v>
      </c>
      <c r="L129" s="34">
        <f>0+L130</f>
        <v>0</v>
      </c>
      <c r="M129" s="34">
        <f>0+M130</f>
        <v>0</v>
      </c>
    </row>
    <row r="130" spans="1:16" x14ac:dyDescent="0.2">
      <c r="A130" t="s">
        <v>49</v>
      </c>
      <c r="B130" s="36" t="s">
        <v>156</v>
      </c>
      <c r="C130" s="36" t="s">
        <v>1323</v>
      </c>
      <c r="D130" s="37" t="s">
        <v>5</v>
      </c>
      <c r="E130" s="13" t="s">
        <v>1324</v>
      </c>
      <c r="F130" s="38" t="s">
        <v>283</v>
      </c>
      <c r="G130" s="39">
        <v>110.79</v>
      </c>
      <c r="H130" s="38">
        <v>0</v>
      </c>
      <c r="I130" s="38">
        <f>ROUND(G130*H130,6)</f>
        <v>0</v>
      </c>
      <c r="L130" s="40">
        <v>0</v>
      </c>
      <c r="M130" s="34">
        <f>ROUND(ROUND(L130,2)*ROUND(G130,3),2)</f>
        <v>0</v>
      </c>
      <c r="N130" s="38" t="s">
        <v>488</v>
      </c>
      <c r="O130">
        <f>(M130*21)/100</f>
        <v>0</v>
      </c>
      <c r="P130" t="s">
        <v>27</v>
      </c>
    </row>
    <row r="131" spans="1:16" x14ac:dyDescent="0.2">
      <c r="A131" s="37" t="s">
        <v>54</v>
      </c>
      <c r="E131" s="41" t="s">
        <v>1992</v>
      </c>
    </row>
    <row r="132" spans="1:16" x14ac:dyDescent="0.2">
      <c r="A132" s="37" t="s">
        <v>55</v>
      </c>
      <c r="E132" s="42" t="s">
        <v>1993</v>
      </c>
    </row>
    <row r="133" spans="1:16" ht="89.25" x14ac:dyDescent="0.2">
      <c r="A133" t="s">
        <v>57</v>
      </c>
      <c r="E133" s="41" t="s">
        <v>1799</v>
      </c>
    </row>
    <row r="134" spans="1:16" x14ac:dyDescent="0.2">
      <c r="A134" t="s">
        <v>46</v>
      </c>
      <c r="C134" s="33" t="s">
        <v>243</v>
      </c>
      <c r="E134" s="35" t="s">
        <v>1800</v>
      </c>
      <c r="J134" s="34">
        <f>0</f>
        <v>0</v>
      </c>
      <c r="K134" s="34">
        <f>0</f>
        <v>0</v>
      </c>
      <c r="L134" s="34">
        <f>0+L135+L139</f>
        <v>0</v>
      </c>
      <c r="M134" s="34">
        <f>0+M135+M139</f>
        <v>0</v>
      </c>
    </row>
    <row r="135" spans="1:16" x14ac:dyDescent="0.2">
      <c r="A135" t="s">
        <v>49</v>
      </c>
      <c r="B135" s="36" t="s">
        <v>159</v>
      </c>
      <c r="C135" s="36" t="s">
        <v>1801</v>
      </c>
      <c r="D135" s="37" t="s">
        <v>5</v>
      </c>
      <c r="E135" s="13" t="s">
        <v>1802</v>
      </c>
      <c r="F135" s="38" t="s">
        <v>288</v>
      </c>
      <c r="G135" s="39">
        <v>5.4</v>
      </c>
      <c r="H135" s="38">
        <v>0</v>
      </c>
      <c r="I135" s="38">
        <f>ROUND(G135*H135,6)</f>
        <v>0</v>
      </c>
      <c r="L135" s="40">
        <v>0</v>
      </c>
      <c r="M135" s="34">
        <f>ROUND(ROUND(L135,2)*ROUND(G135,3),2)</f>
        <v>0</v>
      </c>
      <c r="N135" s="38" t="s">
        <v>488</v>
      </c>
      <c r="O135">
        <f>(M135*21)/100</f>
        <v>0</v>
      </c>
      <c r="P135" t="s">
        <v>27</v>
      </c>
    </row>
    <row r="136" spans="1:16" x14ac:dyDescent="0.2">
      <c r="A136" s="37" t="s">
        <v>54</v>
      </c>
      <c r="E136" s="41" t="s">
        <v>1994</v>
      </c>
    </row>
    <row r="137" spans="1:16" x14ac:dyDescent="0.2">
      <c r="A137" s="37" t="s">
        <v>55</v>
      </c>
      <c r="E137" s="42" t="s">
        <v>1995</v>
      </c>
    </row>
    <row r="138" spans="1:16" ht="280.5" x14ac:dyDescent="0.2">
      <c r="A138" t="s">
        <v>57</v>
      </c>
      <c r="E138" s="41" t="s">
        <v>1805</v>
      </c>
    </row>
    <row r="139" spans="1:16" x14ac:dyDescent="0.2">
      <c r="A139" t="s">
        <v>49</v>
      </c>
      <c r="B139" s="36" t="s">
        <v>163</v>
      </c>
      <c r="C139" s="36" t="s">
        <v>1806</v>
      </c>
      <c r="D139" s="37" t="s">
        <v>5</v>
      </c>
      <c r="E139" s="13" t="s">
        <v>1802</v>
      </c>
      <c r="F139" s="38" t="s">
        <v>288</v>
      </c>
      <c r="G139" s="39">
        <v>3.6</v>
      </c>
      <c r="H139" s="38">
        <v>0</v>
      </c>
      <c r="I139" s="38">
        <f>ROUND(G139*H139,6)</f>
        <v>0</v>
      </c>
      <c r="L139" s="40">
        <v>0</v>
      </c>
      <c r="M139" s="34">
        <f>ROUND(ROUND(L139,2)*ROUND(G139,3),2)</f>
        <v>0</v>
      </c>
      <c r="N139" s="38" t="s">
        <v>269</v>
      </c>
      <c r="O139">
        <f>(M139*21)/100</f>
        <v>0</v>
      </c>
      <c r="P139" t="s">
        <v>27</v>
      </c>
    </row>
    <row r="140" spans="1:16" x14ac:dyDescent="0.2">
      <c r="A140" s="37" t="s">
        <v>54</v>
      </c>
      <c r="E140" s="41" t="s">
        <v>1996</v>
      </c>
    </row>
    <row r="141" spans="1:16" x14ac:dyDescent="0.2">
      <c r="A141" s="37" t="s">
        <v>55</v>
      </c>
      <c r="E141" s="42" t="s">
        <v>1869</v>
      </c>
    </row>
    <row r="142" spans="1:16" ht="280.5" x14ac:dyDescent="0.2">
      <c r="A142" t="s">
        <v>57</v>
      </c>
      <c r="E142" s="41" t="s">
        <v>1805</v>
      </c>
    </row>
    <row r="143" spans="1:16" x14ac:dyDescent="0.2">
      <c r="A143" t="s">
        <v>46</v>
      </c>
      <c r="C143" s="33" t="s">
        <v>251</v>
      </c>
      <c r="E143" s="35" t="s">
        <v>1364</v>
      </c>
      <c r="J143" s="34">
        <f>0</f>
        <v>0</v>
      </c>
      <c r="K143" s="34">
        <f>0</f>
        <v>0</v>
      </c>
      <c r="L143" s="34">
        <f>0+L144+L148+L152</f>
        <v>0</v>
      </c>
      <c r="M143" s="34">
        <f>0+M144+M148+M152</f>
        <v>0</v>
      </c>
    </row>
    <row r="144" spans="1:16" ht="25.5" x14ac:dyDescent="0.2">
      <c r="A144" t="s">
        <v>49</v>
      </c>
      <c r="B144" s="36" t="s">
        <v>166</v>
      </c>
      <c r="C144" s="36" t="s">
        <v>1365</v>
      </c>
      <c r="D144" s="37" t="s">
        <v>5</v>
      </c>
      <c r="E144" s="13" t="s">
        <v>1366</v>
      </c>
      <c r="F144" s="38" t="s">
        <v>288</v>
      </c>
      <c r="G144" s="39">
        <v>345</v>
      </c>
      <c r="H144" s="38">
        <v>0</v>
      </c>
      <c r="I144" s="38">
        <f>ROUND(G144*H144,6)</f>
        <v>0</v>
      </c>
      <c r="L144" s="40">
        <v>0</v>
      </c>
      <c r="M144" s="34">
        <f>ROUND(ROUND(L144,2)*ROUND(G144,3),2)</f>
        <v>0</v>
      </c>
      <c r="N144" s="38" t="s">
        <v>488</v>
      </c>
      <c r="O144">
        <f>(M144*21)/100</f>
        <v>0</v>
      </c>
      <c r="P144" t="s">
        <v>27</v>
      </c>
    </row>
    <row r="145" spans="1:16" x14ac:dyDescent="0.2">
      <c r="A145" s="37" t="s">
        <v>54</v>
      </c>
      <c r="E145" s="41" t="s">
        <v>1997</v>
      </c>
    </row>
    <row r="146" spans="1:16" x14ac:dyDescent="0.2">
      <c r="A146" s="37" t="s">
        <v>55</v>
      </c>
      <c r="E146" s="42" t="s">
        <v>1998</v>
      </c>
    </row>
    <row r="147" spans="1:16" ht="114.75" x14ac:dyDescent="0.2">
      <c r="A147" t="s">
        <v>57</v>
      </c>
      <c r="E147" s="41" t="s">
        <v>1810</v>
      </c>
    </row>
    <row r="148" spans="1:16" ht="25.5" x14ac:dyDescent="0.2">
      <c r="A148" t="s">
        <v>49</v>
      </c>
      <c r="B148" s="36" t="s">
        <v>170</v>
      </c>
      <c r="C148" s="36" t="s">
        <v>1368</v>
      </c>
      <c r="D148" s="37" t="s">
        <v>5</v>
      </c>
      <c r="E148" s="13" t="s">
        <v>1369</v>
      </c>
      <c r="F148" s="38" t="s">
        <v>288</v>
      </c>
      <c r="G148" s="39">
        <v>40</v>
      </c>
      <c r="H148" s="38">
        <v>0</v>
      </c>
      <c r="I148" s="38">
        <f>ROUND(G148*H148,6)</f>
        <v>0</v>
      </c>
      <c r="L148" s="40">
        <v>0</v>
      </c>
      <c r="M148" s="34">
        <f>ROUND(ROUND(L148,2)*ROUND(G148,3),2)</f>
        <v>0</v>
      </c>
      <c r="N148" s="38" t="s">
        <v>488</v>
      </c>
      <c r="O148">
        <f>(M148*21)/100</f>
        <v>0</v>
      </c>
      <c r="P148" t="s">
        <v>27</v>
      </c>
    </row>
    <row r="149" spans="1:16" x14ac:dyDescent="0.2">
      <c r="A149" s="37" t="s">
        <v>54</v>
      </c>
      <c r="E149" s="41" t="s">
        <v>1999</v>
      </c>
    </row>
    <row r="150" spans="1:16" x14ac:dyDescent="0.2">
      <c r="A150" s="37" t="s">
        <v>55</v>
      </c>
      <c r="E150" s="42" t="s">
        <v>200</v>
      </c>
    </row>
    <row r="151" spans="1:16" ht="114.75" x14ac:dyDescent="0.2">
      <c r="A151" t="s">
        <v>57</v>
      </c>
      <c r="E151" s="41" t="s">
        <v>1810</v>
      </c>
    </row>
    <row r="152" spans="1:16" ht="25.5" x14ac:dyDescent="0.2">
      <c r="A152" t="s">
        <v>49</v>
      </c>
      <c r="B152" s="36" t="s">
        <v>174</v>
      </c>
      <c r="C152" s="36" t="s">
        <v>1371</v>
      </c>
      <c r="D152" s="37" t="s">
        <v>5</v>
      </c>
      <c r="E152" s="13" t="s">
        <v>1372</v>
      </c>
      <c r="F152" s="38" t="s">
        <v>288</v>
      </c>
      <c r="G152" s="39">
        <v>20</v>
      </c>
      <c r="H152" s="38">
        <v>0</v>
      </c>
      <c r="I152" s="38">
        <f>ROUND(G152*H152,6)</f>
        <v>0</v>
      </c>
      <c r="L152" s="40">
        <v>0</v>
      </c>
      <c r="M152" s="34">
        <f>ROUND(ROUND(L152,2)*ROUND(G152,3),2)</f>
        <v>0</v>
      </c>
      <c r="N152" s="38" t="s">
        <v>488</v>
      </c>
      <c r="O152">
        <f>(M152*21)/100</f>
        <v>0</v>
      </c>
      <c r="P152" t="s">
        <v>27</v>
      </c>
    </row>
    <row r="153" spans="1:16" x14ac:dyDescent="0.2">
      <c r="A153" s="37" t="s">
        <v>54</v>
      </c>
      <c r="E153" s="41" t="s">
        <v>2000</v>
      </c>
    </row>
    <row r="154" spans="1:16" x14ac:dyDescent="0.2">
      <c r="A154" s="37" t="s">
        <v>55</v>
      </c>
      <c r="E154" s="42" t="s">
        <v>122</v>
      </c>
    </row>
    <row r="155" spans="1:16" ht="114.75" x14ac:dyDescent="0.2">
      <c r="A155" t="s">
        <v>57</v>
      </c>
      <c r="E155" s="41" t="s">
        <v>1810</v>
      </c>
    </row>
    <row r="156" spans="1:16" x14ac:dyDescent="0.2">
      <c r="A156" t="s">
        <v>46</v>
      </c>
      <c r="C156" s="33" t="s">
        <v>73</v>
      </c>
      <c r="E156" s="35" t="s">
        <v>1815</v>
      </c>
      <c r="J156" s="34">
        <f>0</f>
        <v>0</v>
      </c>
      <c r="K156" s="34">
        <f>0</f>
        <v>0</v>
      </c>
      <c r="L156" s="34">
        <f>0+L157+L161</f>
        <v>0</v>
      </c>
      <c r="M156" s="34">
        <f>0+M157+M161</f>
        <v>0</v>
      </c>
    </row>
    <row r="157" spans="1:16" x14ac:dyDescent="0.2">
      <c r="A157" t="s">
        <v>49</v>
      </c>
      <c r="B157" s="36" t="s">
        <v>179</v>
      </c>
      <c r="C157" s="36" t="s">
        <v>1816</v>
      </c>
      <c r="D157" s="37" t="s">
        <v>5</v>
      </c>
      <c r="E157" s="13" t="s">
        <v>1817</v>
      </c>
      <c r="F157" s="38" t="s">
        <v>504</v>
      </c>
      <c r="G157" s="39">
        <v>89.69</v>
      </c>
      <c r="H157" s="38">
        <v>0</v>
      </c>
      <c r="I157" s="38">
        <f>ROUND(G157*H157,6)</f>
        <v>0</v>
      </c>
      <c r="L157" s="40">
        <v>0</v>
      </c>
      <c r="M157" s="34">
        <f>ROUND(ROUND(L157,2)*ROUND(G157,3),2)</f>
        <v>0</v>
      </c>
      <c r="N157" s="38" t="s">
        <v>488</v>
      </c>
      <c r="O157">
        <f>(M157*21)/100</f>
        <v>0</v>
      </c>
      <c r="P157" t="s">
        <v>27</v>
      </c>
    </row>
    <row r="158" spans="1:16" ht="25.5" x14ac:dyDescent="0.2">
      <c r="A158" s="37" t="s">
        <v>54</v>
      </c>
      <c r="E158" s="41" t="s">
        <v>2001</v>
      </c>
    </row>
    <row r="159" spans="1:16" x14ac:dyDescent="0.2">
      <c r="A159" s="37" t="s">
        <v>55</v>
      </c>
      <c r="E159" s="42" t="s">
        <v>2002</v>
      </c>
    </row>
    <row r="160" spans="1:16" ht="89.25" x14ac:dyDescent="0.2">
      <c r="A160" t="s">
        <v>57</v>
      </c>
      <c r="E160" s="41" t="s">
        <v>1820</v>
      </c>
    </row>
    <row r="161" spans="1:16" x14ac:dyDescent="0.2">
      <c r="A161" t="s">
        <v>49</v>
      </c>
      <c r="B161" s="36" t="s">
        <v>184</v>
      </c>
      <c r="C161" s="36" t="s">
        <v>2003</v>
      </c>
      <c r="D161" s="37" t="s">
        <v>5</v>
      </c>
      <c r="E161" s="13" t="s">
        <v>2004</v>
      </c>
      <c r="F161" s="38" t="s">
        <v>504</v>
      </c>
      <c r="G161" s="39">
        <v>64.599999999999994</v>
      </c>
      <c r="H161" s="38">
        <v>0</v>
      </c>
      <c r="I161" s="38">
        <f>ROUND(G161*H161,6)</f>
        <v>0</v>
      </c>
      <c r="L161" s="40">
        <v>0</v>
      </c>
      <c r="M161" s="34">
        <f>ROUND(ROUND(L161,2)*ROUND(G161,3),2)</f>
        <v>0</v>
      </c>
      <c r="N161" s="38" t="s">
        <v>488</v>
      </c>
      <c r="O161">
        <f>(M161*21)/100</f>
        <v>0</v>
      </c>
      <c r="P161" t="s">
        <v>27</v>
      </c>
    </row>
    <row r="162" spans="1:16" x14ac:dyDescent="0.2">
      <c r="A162" s="37" t="s">
        <v>54</v>
      </c>
      <c r="E162" s="41" t="s">
        <v>2005</v>
      </c>
    </row>
    <row r="163" spans="1:16" x14ac:dyDescent="0.2">
      <c r="A163" s="37" t="s">
        <v>55</v>
      </c>
      <c r="E163" s="42" t="s">
        <v>2006</v>
      </c>
    </row>
    <row r="164" spans="1:16" ht="89.25" x14ac:dyDescent="0.2">
      <c r="A164" t="s">
        <v>57</v>
      </c>
      <c r="E164" s="41" t="s">
        <v>1820</v>
      </c>
    </row>
    <row r="165" spans="1:16" x14ac:dyDescent="0.2">
      <c r="A165" t="s">
        <v>46</v>
      </c>
      <c r="C165" s="33" t="s">
        <v>77</v>
      </c>
      <c r="E165" s="35" t="s">
        <v>1673</v>
      </c>
      <c r="J165" s="34">
        <f>0</f>
        <v>0</v>
      </c>
      <c r="K165" s="34">
        <f>0</f>
        <v>0</v>
      </c>
      <c r="L165" s="34">
        <f>0+L166+L170</f>
        <v>0</v>
      </c>
      <c r="M165" s="34">
        <f>0+M166+M170</f>
        <v>0</v>
      </c>
    </row>
    <row r="166" spans="1:16" ht="25.5" x14ac:dyDescent="0.2">
      <c r="A166" t="s">
        <v>49</v>
      </c>
      <c r="B166" s="36" t="s">
        <v>188</v>
      </c>
      <c r="C166" s="36" t="s">
        <v>2007</v>
      </c>
      <c r="D166" s="37" t="s">
        <v>5</v>
      </c>
      <c r="E166" s="13" t="s">
        <v>2008</v>
      </c>
      <c r="F166" s="38" t="s">
        <v>504</v>
      </c>
      <c r="G166" s="39">
        <v>5.28</v>
      </c>
      <c r="H166" s="38">
        <v>0</v>
      </c>
      <c r="I166" s="38">
        <f>ROUND(G166*H166,6)</f>
        <v>0</v>
      </c>
      <c r="L166" s="40">
        <v>0</v>
      </c>
      <c r="M166" s="34">
        <f>ROUND(ROUND(L166,2)*ROUND(G166,3),2)</f>
        <v>0</v>
      </c>
      <c r="N166" s="38" t="s">
        <v>488</v>
      </c>
      <c r="O166">
        <f>(M166*21)/100</f>
        <v>0</v>
      </c>
      <c r="P166" t="s">
        <v>27</v>
      </c>
    </row>
    <row r="167" spans="1:16" x14ac:dyDescent="0.2">
      <c r="A167" s="37" t="s">
        <v>54</v>
      </c>
      <c r="E167" s="41" t="s">
        <v>2009</v>
      </c>
    </row>
    <row r="168" spans="1:16" x14ac:dyDescent="0.2">
      <c r="A168" s="37" t="s">
        <v>55</v>
      </c>
      <c r="E168" s="42" t="s">
        <v>2010</v>
      </c>
    </row>
    <row r="169" spans="1:16" ht="191.25" x14ac:dyDescent="0.2">
      <c r="A169" t="s">
        <v>57</v>
      </c>
      <c r="E169" s="41" t="s">
        <v>2011</v>
      </c>
    </row>
    <row r="170" spans="1:16" x14ac:dyDescent="0.2">
      <c r="A170" t="s">
        <v>49</v>
      </c>
      <c r="B170" s="36" t="s">
        <v>192</v>
      </c>
      <c r="C170" s="36" t="s">
        <v>2012</v>
      </c>
      <c r="D170" s="37" t="s">
        <v>5</v>
      </c>
      <c r="E170" s="13" t="s">
        <v>2013</v>
      </c>
      <c r="F170" s="38" t="s">
        <v>504</v>
      </c>
      <c r="G170" s="39">
        <v>54</v>
      </c>
      <c r="H170" s="38">
        <v>0</v>
      </c>
      <c r="I170" s="38">
        <f>ROUND(G170*H170,6)</f>
        <v>0</v>
      </c>
      <c r="L170" s="40">
        <v>0</v>
      </c>
      <c r="M170" s="34">
        <f>ROUND(ROUND(L170,2)*ROUND(G170,3),2)</f>
        <v>0</v>
      </c>
      <c r="N170" s="38" t="s">
        <v>488</v>
      </c>
      <c r="O170">
        <f>(M170*21)/100</f>
        <v>0</v>
      </c>
      <c r="P170" t="s">
        <v>27</v>
      </c>
    </row>
    <row r="171" spans="1:16" x14ac:dyDescent="0.2">
      <c r="A171" s="37" t="s">
        <v>54</v>
      </c>
      <c r="E171" s="41" t="s">
        <v>2014</v>
      </c>
    </row>
    <row r="172" spans="1:16" x14ac:dyDescent="0.2">
      <c r="A172" s="37" t="s">
        <v>55</v>
      </c>
      <c r="E172" s="42" t="s">
        <v>251</v>
      </c>
    </row>
    <row r="173" spans="1:16" ht="89.25" x14ac:dyDescent="0.2">
      <c r="A173" t="s">
        <v>57</v>
      </c>
      <c r="E173" s="41" t="s">
        <v>2015</v>
      </c>
    </row>
    <row r="174" spans="1:16" x14ac:dyDescent="0.2">
      <c r="A174" t="s">
        <v>46</v>
      </c>
      <c r="C174" s="33" t="s">
        <v>81</v>
      </c>
      <c r="E174" s="35" t="s">
        <v>1677</v>
      </c>
      <c r="J174" s="34">
        <f>0</f>
        <v>0</v>
      </c>
      <c r="K174" s="34">
        <f>0</f>
        <v>0</v>
      </c>
      <c r="L174" s="34">
        <f>0+L175+L179+L183+L187+L191+L195+L199+L203+L207+L211+L215+L219+L223+L227+L231+L235</f>
        <v>0</v>
      </c>
      <c r="M174" s="34">
        <f>0+M175+M179+M183+M187+M191+M195+M199+M203+M207+M211+M215+M219+M223+M227+M231+M235</f>
        <v>0</v>
      </c>
    </row>
    <row r="175" spans="1:16" x14ac:dyDescent="0.2">
      <c r="A175" t="s">
        <v>49</v>
      </c>
      <c r="B175" s="36" t="s">
        <v>196</v>
      </c>
      <c r="C175" s="36" t="s">
        <v>2016</v>
      </c>
      <c r="D175" s="37" t="s">
        <v>5</v>
      </c>
      <c r="E175" s="13" t="s">
        <v>2017</v>
      </c>
      <c r="F175" s="38" t="s">
        <v>288</v>
      </c>
      <c r="G175" s="39">
        <v>99.62</v>
      </c>
      <c r="H175" s="38">
        <v>0</v>
      </c>
      <c r="I175" s="38">
        <f>ROUND(G175*H175,6)</f>
        <v>0</v>
      </c>
      <c r="L175" s="40">
        <v>0</v>
      </c>
      <c r="M175" s="34">
        <f>ROUND(ROUND(L175,2)*ROUND(G175,3),2)</f>
        <v>0</v>
      </c>
      <c r="N175" s="38" t="s">
        <v>488</v>
      </c>
      <c r="O175">
        <f>(M175*21)/100</f>
        <v>0</v>
      </c>
      <c r="P175" t="s">
        <v>27</v>
      </c>
    </row>
    <row r="176" spans="1:16" x14ac:dyDescent="0.2">
      <c r="A176" s="37" t="s">
        <v>54</v>
      </c>
      <c r="E176" s="41" t="s">
        <v>1823</v>
      </c>
    </row>
    <row r="177" spans="1:16" x14ac:dyDescent="0.2">
      <c r="A177" s="37" t="s">
        <v>55</v>
      </c>
      <c r="E177" s="42" t="s">
        <v>2018</v>
      </c>
    </row>
    <row r="178" spans="1:16" ht="255" x14ac:dyDescent="0.2">
      <c r="A178" t="s">
        <v>57</v>
      </c>
      <c r="E178" s="41" t="s">
        <v>1825</v>
      </c>
    </row>
    <row r="179" spans="1:16" x14ac:dyDescent="0.2">
      <c r="A179" t="s">
        <v>49</v>
      </c>
      <c r="B179" s="36" t="s">
        <v>200</v>
      </c>
      <c r="C179" s="36" t="s">
        <v>1821</v>
      </c>
      <c r="D179" s="37" t="s">
        <v>5</v>
      </c>
      <c r="E179" s="13" t="s">
        <v>1822</v>
      </c>
      <c r="F179" s="38" t="s">
        <v>288</v>
      </c>
      <c r="G179" s="39">
        <v>37.950000000000003</v>
      </c>
      <c r="H179" s="38">
        <v>0</v>
      </c>
      <c r="I179" s="38">
        <f>ROUND(G179*H179,6)</f>
        <v>0</v>
      </c>
      <c r="L179" s="40">
        <v>0</v>
      </c>
      <c r="M179" s="34">
        <f>ROUND(ROUND(L179,2)*ROUND(G179,3),2)</f>
        <v>0</v>
      </c>
      <c r="N179" s="38" t="s">
        <v>488</v>
      </c>
      <c r="O179">
        <f>(M179*21)/100</f>
        <v>0</v>
      </c>
      <c r="P179" t="s">
        <v>27</v>
      </c>
    </row>
    <row r="180" spans="1:16" x14ac:dyDescent="0.2">
      <c r="A180" s="37" t="s">
        <v>54</v>
      </c>
      <c r="E180" s="41" t="s">
        <v>2019</v>
      </c>
    </row>
    <row r="181" spans="1:16" x14ac:dyDescent="0.2">
      <c r="A181" s="37" t="s">
        <v>55</v>
      </c>
      <c r="E181" s="42" t="s">
        <v>2020</v>
      </c>
    </row>
    <row r="182" spans="1:16" ht="255" x14ac:dyDescent="0.2">
      <c r="A182" t="s">
        <v>57</v>
      </c>
      <c r="E182" s="41" t="s">
        <v>1825</v>
      </c>
    </row>
    <row r="183" spans="1:16" x14ac:dyDescent="0.2">
      <c r="A183" t="s">
        <v>49</v>
      </c>
      <c r="B183" s="36" t="s">
        <v>203</v>
      </c>
      <c r="C183" s="36" t="s">
        <v>1826</v>
      </c>
      <c r="D183" s="37" t="s">
        <v>5</v>
      </c>
      <c r="E183" s="13" t="s">
        <v>1827</v>
      </c>
      <c r="F183" s="38" t="s">
        <v>1828</v>
      </c>
      <c r="G183" s="39">
        <v>1</v>
      </c>
      <c r="H183" s="38">
        <v>0</v>
      </c>
      <c r="I183" s="38">
        <f>ROUND(G183*H183,6)</f>
        <v>0</v>
      </c>
      <c r="L183" s="40">
        <v>0</v>
      </c>
      <c r="M183" s="34">
        <f>ROUND(ROUND(L183,2)*ROUND(G183,3),2)</f>
        <v>0</v>
      </c>
      <c r="N183" s="38" t="s">
        <v>488</v>
      </c>
      <c r="O183">
        <f>(M183*21)/100</f>
        <v>0</v>
      </c>
      <c r="P183" t="s">
        <v>27</v>
      </c>
    </row>
    <row r="184" spans="1:16" x14ac:dyDescent="0.2">
      <c r="A184" s="37" t="s">
        <v>54</v>
      </c>
      <c r="E184" s="41" t="s">
        <v>2021</v>
      </c>
    </row>
    <row r="185" spans="1:16" x14ac:dyDescent="0.2">
      <c r="A185" s="37" t="s">
        <v>55</v>
      </c>
      <c r="E185" s="42" t="s">
        <v>5</v>
      </c>
    </row>
    <row r="186" spans="1:16" ht="25.5" x14ac:dyDescent="0.2">
      <c r="A186" t="s">
        <v>57</v>
      </c>
      <c r="E186" s="41" t="s">
        <v>1830</v>
      </c>
    </row>
    <row r="187" spans="1:16" x14ac:dyDescent="0.2">
      <c r="A187" t="s">
        <v>49</v>
      </c>
      <c r="B187" s="36" t="s">
        <v>207</v>
      </c>
      <c r="C187" s="36" t="s">
        <v>2022</v>
      </c>
      <c r="D187" s="37" t="s">
        <v>5</v>
      </c>
      <c r="E187" s="13" t="s">
        <v>1847</v>
      </c>
      <c r="F187" s="38" t="s">
        <v>1828</v>
      </c>
      <c r="G187" s="39">
        <v>1</v>
      </c>
      <c r="H187" s="38">
        <v>0</v>
      </c>
      <c r="I187" s="38">
        <f>ROUND(G187*H187,6)</f>
        <v>0</v>
      </c>
      <c r="L187" s="40">
        <v>0</v>
      </c>
      <c r="M187" s="34">
        <f>ROUND(ROUND(L187,2)*ROUND(G187,3),2)</f>
        <v>0</v>
      </c>
      <c r="N187" s="38" t="s">
        <v>488</v>
      </c>
      <c r="O187">
        <f>(M187*21)/100</f>
        <v>0</v>
      </c>
      <c r="P187" t="s">
        <v>27</v>
      </c>
    </row>
    <row r="188" spans="1:16" x14ac:dyDescent="0.2">
      <c r="A188" s="37" t="s">
        <v>54</v>
      </c>
      <c r="E188" s="41" t="s">
        <v>2023</v>
      </c>
    </row>
    <row r="189" spans="1:16" x14ac:dyDescent="0.2">
      <c r="A189" s="37" t="s">
        <v>55</v>
      </c>
      <c r="E189" s="42" t="s">
        <v>5</v>
      </c>
    </row>
    <row r="190" spans="1:16" ht="409.5" x14ac:dyDescent="0.2">
      <c r="A190" t="s">
        <v>57</v>
      </c>
      <c r="E190" s="41" t="s">
        <v>1849</v>
      </c>
    </row>
    <row r="191" spans="1:16" x14ac:dyDescent="0.2">
      <c r="A191" t="s">
        <v>49</v>
      </c>
      <c r="B191" s="36" t="s">
        <v>211</v>
      </c>
      <c r="C191" s="36" t="s">
        <v>2024</v>
      </c>
      <c r="D191" s="37" t="s">
        <v>5</v>
      </c>
      <c r="E191" s="13" t="s">
        <v>2025</v>
      </c>
      <c r="F191" s="38" t="s">
        <v>1828</v>
      </c>
      <c r="G191" s="39">
        <v>1</v>
      </c>
      <c r="H191" s="38">
        <v>0</v>
      </c>
      <c r="I191" s="38">
        <f>ROUND(G191*H191,6)</f>
        <v>0</v>
      </c>
      <c r="L191" s="40">
        <v>0</v>
      </c>
      <c r="M191" s="34">
        <f>ROUND(ROUND(L191,2)*ROUND(G191,3),2)</f>
        <v>0</v>
      </c>
      <c r="N191" s="38" t="s">
        <v>488</v>
      </c>
      <c r="O191">
        <f>(M191*21)/100</f>
        <v>0</v>
      </c>
      <c r="P191" t="s">
        <v>27</v>
      </c>
    </row>
    <row r="192" spans="1:16" x14ac:dyDescent="0.2">
      <c r="A192" s="37" t="s">
        <v>54</v>
      </c>
      <c r="E192" s="41" t="s">
        <v>2026</v>
      </c>
    </row>
    <row r="193" spans="1:16" x14ac:dyDescent="0.2">
      <c r="A193" s="37" t="s">
        <v>55</v>
      </c>
      <c r="E193" s="42" t="s">
        <v>5</v>
      </c>
    </row>
    <row r="194" spans="1:16" ht="89.25" x14ac:dyDescent="0.2">
      <c r="A194" t="s">
        <v>57</v>
      </c>
      <c r="E194" s="41" t="s">
        <v>2027</v>
      </c>
    </row>
    <row r="195" spans="1:16" x14ac:dyDescent="0.2">
      <c r="A195" t="s">
        <v>49</v>
      </c>
      <c r="B195" s="36" t="s">
        <v>214</v>
      </c>
      <c r="C195" s="36" t="s">
        <v>1696</v>
      </c>
      <c r="D195" s="37" t="s">
        <v>5</v>
      </c>
      <c r="E195" s="13" t="s">
        <v>1697</v>
      </c>
      <c r="F195" s="38" t="s">
        <v>1828</v>
      </c>
      <c r="G195" s="39">
        <v>1</v>
      </c>
      <c r="H195" s="38">
        <v>0</v>
      </c>
      <c r="I195" s="38">
        <f>ROUND(G195*H195,6)</f>
        <v>0</v>
      </c>
      <c r="L195" s="40">
        <v>0</v>
      </c>
      <c r="M195" s="34">
        <f>ROUND(ROUND(L195,2)*ROUND(G195,3),2)</f>
        <v>0</v>
      </c>
      <c r="N195" s="38" t="s">
        <v>488</v>
      </c>
      <c r="O195">
        <f>(M195*21)/100</f>
        <v>0</v>
      </c>
      <c r="P195" t="s">
        <v>27</v>
      </c>
    </row>
    <row r="196" spans="1:16" x14ac:dyDescent="0.2">
      <c r="A196" s="37" t="s">
        <v>54</v>
      </c>
      <c r="E196" s="41" t="s">
        <v>2028</v>
      </c>
    </row>
    <row r="197" spans="1:16" x14ac:dyDescent="0.2">
      <c r="A197" s="37" t="s">
        <v>55</v>
      </c>
      <c r="E197" s="42" t="s">
        <v>5</v>
      </c>
    </row>
    <row r="198" spans="1:16" ht="153" x14ac:dyDescent="0.2">
      <c r="A198" t="s">
        <v>57</v>
      </c>
      <c r="E198" s="41" t="s">
        <v>1832</v>
      </c>
    </row>
    <row r="199" spans="1:16" x14ac:dyDescent="0.2">
      <c r="A199" t="s">
        <v>49</v>
      </c>
      <c r="B199" s="36" t="s">
        <v>218</v>
      </c>
      <c r="C199" s="36" t="s">
        <v>2029</v>
      </c>
      <c r="D199" s="37" t="s">
        <v>5</v>
      </c>
      <c r="E199" s="13" t="s">
        <v>2030</v>
      </c>
      <c r="F199" s="38" t="s">
        <v>288</v>
      </c>
      <c r="G199" s="39">
        <v>99.62</v>
      </c>
      <c r="H199" s="38">
        <v>0</v>
      </c>
      <c r="I199" s="38">
        <f>ROUND(G199*H199,6)</f>
        <v>0</v>
      </c>
      <c r="L199" s="40">
        <v>0</v>
      </c>
      <c r="M199" s="34">
        <f>ROUND(ROUND(L199,2)*ROUND(G199,3),2)</f>
        <v>0</v>
      </c>
      <c r="N199" s="38" t="s">
        <v>488</v>
      </c>
      <c r="O199">
        <f>(M199*21)/100</f>
        <v>0</v>
      </c>
      <c r="P199" t="s">
        <v>27</v>
      </c>
    </row>
    <row r="200" spans="1:16" x14ac:dyDescent="0.2">
      <c r="A200" s="37" t="s">
        <v>54</v>
      </c>
      <c r="E200" s="41" t="s">
        <v>1839</v>
      </c>
    </row>
    <row r="201" spans="1:16" x14ac:dyDescent="0.2">
      <c r="A201" s="37" t="s">
        <v>55</v>
      </c>
      <c r="E201" s="42" t="s">
        <v>2018</v>
      </c>
    </row>
    <row r="202" spans="1:16" ht="63.75" x14ac:dyDescent="0.2">
      <c r="A202" t="s">
        <v>57</v>
      </c>
      <c r="E202" s="41" t="s">
        <v>1840</v>
      </c>
    </row>
    <row r="203" spans="1:16" x14ac:dyDescent="0.2">
      <c r="A203" t="s">
        <v>49</v>
      </c>
      <c r="B203" s="36" t="s">
        <v>222</v>
      </c>
      <c r="C203" s="36" t="s">
        <v>1837</v>
      </c>
      <c r="D203" s="37" t="s">
        <v>5</v>
      </c>
      <c r="E203" s="13" t="s">
        <v>1838</v>
      </c>
      <c r="F203" s="38" t="s">
        <v>288</v>
      </c>
      <c r="G203" s="39">
        <v>37.950000000000003</v>
      </c>
      <c r="H203" s="38">
        <v>0</v>
      </c>
      <c r="I203" s="38">
        <f>ROUND(G203*H203,6)</f>
        <v>0</v>
      </c>
      <c r="L203" s="40">
        <v>0</v>
      </c>
      <c r="M203" s="34">
        <f>ROUND(ROUND(L203,2)*ROUND(G203,3),2)</f>
        <v>0</v>
      </c>
      <c r="N203" s="38" t="s">
        <v>488</v>
      </c>
      <c r="O203">
        <f>(M203*21)/100</f>
        <v>0</v>
      </c>
      <c r="P203" t="s">
        <v>27</v>
      </c>
    </row>
    <row r="204" spans="1:16" x14ac:dyDescent="0.2">
      <c r="A204" s="37" t="s">
        <v>54</v>
      </c>
      <c r="E204" s="41" t="s">
        <v>2031</v>
      </c>
    </row>
    <row r="205" spans="1:16" x14ac:dyDescent="0.2">
      <c r="A205" s="37" t="s">
        <v>55</v>
      </c>
      <c r="E205" s="42" t="s">
        <v>2020</v>
      </c>
    </row>
    <row r="206" spans="1:16" ht="63.75" x14ac:dyDescent="0.2">
      <c r="A206" t="s">
        <v>57</v>
      </c>
      <c r="E206" s="41" t="s">
        <v>1840</v>
      </c>
    </row>
    <row r="207" spans="1:16" ht="25.5" x14ac:dyDescent="0.2">
      <c r="A207" t="s">
        <v>49</v>
      </c>
      <c r="B207" s="36" t="s">
        <v>225</v>
      </c>
      <c r="C207" s="36" t="s">
        <v>1841</v>
      </c>
      <c r="D207" s="37" t="s">
        <v>5</v>
      </c>
      <c r="E207" s="13" t="s">
        <v>1842</v>
      </c>
      <c r="F207" s="38" t="s">
        <v>504</v>
      </c>
      <c r="G207" s="39">
        <v>13.11</v>
      </c>
      <c r="H207" s="38">
        <v>0</v>
      </c>
      <c r="I207" s="38">
        <f>ROUND(G207*H207,6)</f>
        <v>0</v>
      </c>
      <c r="L207" s="40">
        <v>0</v>
      </c>
      <c r="M207" s="34">
        <f>ROUND(ROUND(L207,2)*ROUND(G207,3),2)</f>
        <v>0</v>
      </c>
      <c r="N207" s="38" t="s">
        <v>488</v>
      </c>
      <c r="O207">
        <f>(M207*21)/100</f>
        <v>0</v>
      </c>
      <c r="P207" t="s">
        <v>27</v>
      </c>
    </row>
    <row r="208" spans="1:16" x14ac:dyDescent="0.2">
      <c r="A208" s="37" t="s">
        <v>54</v>
      </c>
      <c r="E208" s="41" t="s">
        <v>2032</v>
      </c>
    </row>
    <row r="209" spans="1:16" x14ac:dyDescent="0.2">
      <c r="A209" s="37" t="s">
        <v>55</v>
      </c>
      <c r="E209" s="42" t="s">
        <v>2033</v>
      </c>
    </row>
    <row r="210" spans="1:16" ht="102" x14ac:dyDescent="0.2">
      <c r="A210" t="s">
        <v>57</v>
      </c>
      <c r="E210" s="41" t="s">
        <v>1845</v>
      </c>
    </row>
    <row r="211" spans="1:16" x14ac:dyDescent="0.2">
      <c r="A211" t="s">
        <v>49</v>
      </c>
      <c r="B211" s="36" t="s">
        <v>229</v>
      </c>
      <c r="C211" s="36" t="s">
        <v>2034</v>
      </c>
      <c r="D211" s="37" t="s">
        <v>5</v>
      </c>
      <c r="E211" s="13" t="s">
        <v>2035</v>
      </c>
      <c r="F211" s="38" t="s">
        <v>504</v>
      </c>
      <c r="G211" s="39">
        <v>6.8</v>
      </c>
      <c r="H211" s="38">
        <v>0</v>
      </c>
      <c r="I211" s="38">
        <f>ROUND(G211*H211,6)</f>
        <v>0</v>
      </c>
      <c r="L211" s="40">
        <v>0</v>
      </c>
      <c r="M211" s="34">
        <f>ROUND(ROUND(L211,2)*ROUND(G211,3),2)</f>
        <v>0</v>
      </c>
      <c r="N211" s="38" t="s">
        <v>488</v>
      </c>
      <c r="O211">
        <f>(M211*21)/100</f>
        <v>0</v>
      </c>
      <c r="P211" t="s">
        <v>27</v>
      </c>
    </row>
    <row r="212" spans="1:16" x14ac:dyDescent="0.2">
      <c r="A212" s="37" t="s">
        <v>54</v>
      </c>
      <c r="E212" s="41" t="s">
        <v>2036</v>
      </c>
    </row>
    <row r="213" spans="1:16" x14ac:dyDescent="0.2">
      <c r="A213" s="37" t="s">
        <v>55</v>
      </c>
      <c r="E213" s="42" t="s">
        <v>2037</v>
      </c>
    </row>
    <row r="214" spans="1:16" ht="76.5" x14ac:dyDescent="0.2">
      <c r="A214" t="s">
        <v>57</v>
      </c>
      <c r="E214" s="41" t="s">
        <v>2038</v>
      </c>
    </row>
    <row r="215" spans="1:16" ht="25.5" x14ac:dyDescent="0.2">
      <c r="A215" t="s">
        <v>49</v>
      </c>
      <c r="B215" s="36" t="s">
        <v>232</v>
      </c>
      <c r="C215" s="36" t="s">
        <v>2039</v>
      </c>
      <c r="D215" s="37" t="s">
        <v>5</v>
      </c>
      <c r="E215" s="13" t="s">
        <v>2040</v>
      </c>
      <c r="F215" s="38" t="s">
        <v>288</v>
      </c>
      <c r="G215" s="39">
        <v>121.87</v>
      </c>
      <c r="H215" s="38">
        <v>0</v>
      </c>
      <c r="I215" s="38">
        <f>ROUND(G215*H215,6)</f>
        <v>0</v>
      </c>
      <c r="L215" s="40">
        <v>0</v>
      </c>
      <c r="M215" s="34">
        <f>ROUND(ROUND(L215,2)*ROUND(G215,3),2)</f>
        <v>0</v>
      </c>
      <c r="N215" s="38" t="s">
        <v>488</v>
      </c>
      <c r="O215">
        <f>(M215*21)/100</f>
        <v>0</v>
      </c>
      <c r="P215" t="s">
        <v>27</v>
      </c>
    </row>
    <row r="216" spans="1:16" x14ac:dyDescent="0.2">
      <c r="A216" s="37" t="s">
        <v>54</v>
      </c>
      <c r="E216" s="41" t="s">
        <v>2041</v>
      </c>
    </row>
    <row r="217" spans="1:16" x14ac:dyDescent="0.2">
      <c r="A217" s="37" t="s">
        <v>55</v>
      </c>
      <c r="E217" s="42" t="s">
        <v>2042</v>
      </c>
    </row>
    <row r="218" spans="1:16" ht="76.5" x14ac:dyDescent="0.2">
      <c r="A218" t="s">
        <v>57</v>
      </c>
      <c r="E218" s="41" t="s">
        <v>2043</v>
      </c>
    </row>
    <row r="219" spans="1:16" x14ac:dyDescent="0.2">
      <c r="A219" t="s">
        <v>49</v>
      </c>
      <c r="B219" s="36" t="s">
        <v>236</v>
      </c>
      <c r="C219" s="36" t="s">
        <v>2044</v>
      </c>
      <c r="D219" s="37" t="s">
        <v>5</v>
      </c>
      <c r="E219" s="13" t="s">
        <v>2045</v>
      </c>
      <c r="F219" s="38" t="s">
        <v>819</v>
      </c>
      <c r="G219" s="39">
        <v>1290</v>
      </c>
      <c r="H219" s="38">
        <v>0</v>
      </c>
      <c r="I219" s="38">
        <f>ROUND(G219*H219,6)</f>
        <v>0</v>
      </c>
      <c r="L219" s="40">
        <v>0</v>
      </c>
      <c r="M219" s="34">
        <f>ROUND(ROUND(L219,2)*ROUND(G219,3),2)</f>
        <v>0</v>
      </c>
      <c r="N219" s="38" t="s">
        <v>488</v>
      </c>
      <c r="O219">
        <f>(M219*21)/100</f>
        <v>0</v>
      </c>
      <c r="P219" t="s">
        <v>27</v>
      </c>
    </row>
    <row r="220" spans="1:16" ht="25.5" x14ac:dyDescent="0.2">
      <c r="A220" s="37" t="s">
        <v>54</v>
      </c>
      <c r="E220" s="41" t="s">
        <v>2046</v>
      </c>
    </row>
    <row r="221" spans="1:16" x14ac:dyDescent="0.2">
      <c r="A221" s="37" t="s">
        <v>55</v>
      </c>
      <c r="E221" s="42" t="s">
        <v>2047</v>
      </c>
    </row>
    <row r="222" spans="1:16" ht="357" x14ac:dyDescent="0.2">
      <c r="A222" t="s">
        <v>57</v>
      </c>
      <c r="E222" s="41" t="s">
        <v>2048</v>
      </c>
    </row>
    <row r="223" spans="1:16" x14ac:dyDescent="0.2">
      <c r="A223" t="s">
        <v>49</v>
      </c>
      <c r="B223" s="36" t="s">
        <v>240</v>
      </c>
      <c r="C223" s="36" t="s">
        <v>2049</v>
      </c>
      <c r="D223" s="37" t="s">
        <v>5</v>
      </c>
      <c r="E223" s="13" t="s">
        <v>1691</v>
      </c>
      <c r="F223" s="38" t="s">
        <v>1828</v>
      </c>
      <c r="G223" s="39">
        <v>1</v>
      </c>
      <c r="H223" s="38">
        <v>0</v>
      </c>
      <c r="I223" s="38">
        <f>ROUND(G223*H223,6)</f>
        <v>0</v>
      </c>
      <c r="L223" s="40">
        <v>0</v>
      </c>
      <c r="M223" s="34">
        <f>ROUND(ROUND(L223,2)*ROUND(G223,3),2)</f>
        <v>0</v>
      </c>
      <c r="N223" s="38" t="s">
        <v>269</v>
      </c>
      <c r="O223">
        <f>(M223*21)/100</f>
        <v>0</v>
      </c>
      <c r="P223" t="s">
        <v>27</v>
      </c>
    </row>
    <row r="224" spans="1:16" x14ac:dyDescent="0.2">
      <c r="A224" s="37" t="s">
        <v>54</v>
      </c>
      <c r="E224" s="41" t="s">
        <v>2050</v>
      </c>
    </row>
    <row r="225" spans="1:16" x14ac:dyDescent="0.2">
      <c r="A225" s="37" t="s">
        <v>55</v>
      </c>
      <c r="E225" s="42" t="s">
        <v>5</v>
      </c>
    </row>
    <row r="226" spans="1:16" ht="242.25" x14ac:dyDescent="0.2">
      <c r="A226" t="s">
        <v>57</v>
      </c>
      <c r="E226" s="41" t="s">
        <v>2051</v>
      </c>
    </row>
    <row r="227" spans="1:16" x14ac:dyDescent="0.2">
      <c r="A227" t="s">
        <v>49</v>
      </c>
      <c r="B227" s="36" t="s">
        <v>243</v>
      </c>
      <c r="C227" s="36" t="s">
        <v>2052</v>
      </c>
      <c r="D227" s="37" t="s">
        <v>5</v>
      </c>
      <c r="E227" s="13" t="s">
        <v>2053</v>
      </c>
      <c r="F227" s="38" t="s">
        <v>1828</v>
      </c>
      <c r="G227" s="39">
        <v>2</v>
      </c>
      <c r="H227" s="38">
        <v>0</v>
      </c>
      <c r="I227" s="38">
        <f>ROUND(G227*H227,6)</f>
        <v>0</v>
      </c>
      <c r="L227" s="40">
        <v>0</v>
      </c>
      <c r="M227" s="34">
        <f>ROUND(ROUND(L227,2)*ROUND(G227,3),2)</f>
        <v>0</v>
      </c>
      <c r="N227" s="38" t="s">
        <v>269</v>
      </c>
      <c r="O227">
        <f>(M227*21)/100</f>
        <v>0</v>
      </c>
      <c r="P227" t="s">
        <v>27</v>
      </c>
    </row>
    <row r="228" spans="1:16" ht="25.5" x14ac:dyDescent="0.2">
      <c r="A228" s="37" t="s">
        <v>54</v>
      </c>
      <c r="E228" s="41" t="s">
        <v>2054</v>
      </c>
    </row>
    <row r="229" spans="1:16" x14ac:dyDescent="0.2">
      <c r="A229" s="37" t="s">
        <v>55</v>
      </c>
      <c r="E229" s="42" t="s">
        <v>2055</v>
      </c>
    </row>
    <row r="230" spans="1:16" ht="409.5" x14ac:dyDescent="0.2">
      <c r="A230" t="s">
        <v>57</v>
      </c>
      <c r="E230" s="41" t="s">
        <v>1849</v>
      </c>
    </row>
    <row r="231" spans="1:16" x14ac:dyDescent="0.2">
      <c r="A231" t="s">
        <v>49</v>
      </c>
      <c r="B231" s="36" t="s">
        <v>247</v>
      </c>
      <c r="C231" s="36" t="s">
        <v>2056</v>
      </c>
      <c r="D231" s="37" t="s">
        <v>5</v>
      </c>
      <c r="E231" s="13" t="s">
        <v>1834</v>
      </c>
      <c r="F231" s="38" t="s">
        <v>1828</v>
      </c>
      <c r="G231" s="39">
        <v>364</v>
      </c>
      <c r="H231" s="38">
        <v>0</v>
      </c>
      <c r="I231" s="38">
        <f>ROUND(G231*H231,6)</f>
        <v>0</v>
      </c>
      <c r="L231" s="40">
        <v>0</v>
      </c>
      <c r="M231" s="34">
        <f>ROUND(ROUND(L231,2)*ROUND(G231,3),2)</f>
        <v>0</v>
      </c>
      <c r="N231" s="38" t="s">
        <v>269</v>
      </c>
      <c r="O231">
        <f>(M231*21)/100</f>
        <v>0</v>
      </c>
      <c r="P231" t="s">
        <v>27</v>
      </c>
    </row>
    <row r="232" spans="1:16" ht="204" x14ac:dyDescent="0.2">
      <c r="A232" s="37" t="s">
        <v>54</v>
      </c>
      <c r="E232" s="41" t="s">
        <v>2057</v>
      </c>
    </row>
    <row r="233" spans="1:16" x14ac:dyDescent="0.2">
      <c r="A233" s="37" t="s">
        <v>55</v>
      </c>
      <c r="E233" s="42" t="s">
        <v>2058</v>
      </c>
    </row>
    <row r="234" spans="1:16" x14ac:dyDescent="0.2">
      <c r="A234" t="s">
        <v>57</v>
      </c>
      <c r="E234" s="41" t="s">
        <v>1836</v>
      </c>
    </row>
    <row r="235" spans="1:16" x14ac:dyDescent="0.2">
      <c r="A235" t="s">
        <v>49</v>
      </c>
      <c r="B235" s="36" t="s">
        <v>251</v>
      </c>
      <c r="C235" s="36" t="s">
        <v>2059</v>
      </c>
      <c r="D235" s="37" t="s">
        <v>5</v>
      </c>
      <c r="E235" s="13" t="s">
        <v>2060</v>
      </c>
      <c r="F235" s="38" t="s">
        <v>288</v>
      </c>
      <c r="G235" s="39">
        <v>258</v>
      </c>
      <c r="H235" s="38">
        <v>0</v>
      </c>
      <c r="I235" s="38">
        <f>ROUND(G235*H235,6)</f>
        <v>0</v>
      </c>
      <c r="L235" s="40">
        <v>0</v>
      </c>
      <c r="M235" s="34">
        <f>ROUND(ROUND(L235,2)*ROUND(G235,3),2)</f>
        <v>0</v>
      </c>
      <c r="N235" s="38" t="s">
        <v>269</v>
      </c>
      <c r="O235">
        <f>(M235*21)/100</f>
        <v>0</v>
      </c>
      <c r="P235" t="s">
        <v>27</v>
      </c>
    </row>
    <row r="236" spans="1:16" ht="25.5" x14ac:dyDescent="0.2">
      <c r="A236" s="37" t="s">
        <v>54</v>
      </c>
      <c r="E236" s="41" t="s">
        <v>2061</v>
      </c>
    </row>
    <row r="237" spans="1:16" x14ac:dyDescent="0.2">
      <c r="A237" s="37" t="s">
        <v>55</v>
      </c>
      <c r="E237" s="42" t="s">
        <v>2062</v>
      </c>
    </row>
    <row r="238" spans="1:16" ht="76.5" x14ac:dyDescent="0.2">
      <c r="A238" t="s">
        <v>57</v>
      </c>
      <c r="E238" s="41" t="s">
        <v>2063</v>
      </c>
    </row>
    <row r="239" spans="1:16" x14ac:dyDescent="0.2">
      <c r="A239" t="s">
        <v>46</v>
      </c>
      <c r="C239" s="33" t="s">
        <v>390</v>
      </c>
      <c r="E239" s="35" t="s">
        <v>1702</v>
      </c>
      <c r="J239" s="34">
        <f>0</f>
        <v>0</v>
      </c>
      <c r="K239" s="34">
        <f>0</f>
        <v>0</v>
      </c>
      <c r="L239" s="34">
        <f>0+L240+L244</f>
        <v>0</v>
      </c>
      <c r="M239" s="34">
        <f>0+M240+M244</f>
        <v>0</v>
      </c>
    </row>
    <row r="240" spans="1:16" x14ac:dyDescent="0.2">
      <c r="A240" t="s">
        <v>49</v>
      </c>
      <c r="B240" s="36" t="s">
        <v>254</v>
      </c>
      <c r="C240" s="36" t="s">
        <v>2064</v>
      </c>
      <c r="D240" s="37" t="s">
        <v>5</v>
      </c>
      <c r="E240" s="13" t="s">
        <v>2065</v>
      </c>
      <c r="F240" s="38" t="s">
        <v>1828</v>
      </c>
      <c r="G240" s="39">
        <v>3</v>
      </c>
      <c r="H240" s="38">
        <v>0</v>
      </c>
      <c r="I240" s="38">
        <f>ROUND(G240*H240,6)</f>
        <v>0</v>
      </c>
      <c r="L240" s="40">
        <v>0</v>
      </c>
      <c r="M240" s="34">
        <f>ROUND(ROUND(L240,2)*ROUND(G240,3),2)</f>
        <v>0</v>
      </c>
      <c r="N240" s="38" t="s">
        <v>488</v>
      </c>
      <c r="O240">
        <f>(M240*21)/100</f>
        <v>0</v>
      </c>
      <c r="P240" t="s">
        <v>27</v>
      </c>
    </row>
    <row r="241" spans="1:16" ht="38.25" x14ac:dyDescent="0.2">
      <c r="A241" s="37" t="s">
        <v>54</v>
      </c>
      <c r="E241" s="41" t="s">
        <v>2066</v>
      </c>
    </row>
    <row r="242" spans="1:16" x14ac:dyDescent="0.2">
      <c r="A242" s="37" t="s">
        <v>55</v>
      </c>
      <c r="E242" s="42" t="s">
        <v>2067</v>
      </c>
    </row>
    <row r="243" spans="1:16" ht="409.5" x14ac:dyDescent="0.2">
      <c r="A243" t="s">
        <v>57</v>
      </c>
      <c r="E243" s="41" t="s">
        <v>2068</v>
      </c>
    </row>
    <row r="244" spans="1:16" x14ac:dyDescent="0.2">
      <c r="A244" t="s">
        <v>49</v>
      </c>
      <c r="B244" s="36" t="s">
        <v>258</v>
      </c>
      <c r="C244" s="36" t="s">
        <v>2069</v>
      </c>
      <c r="D244" s="37" t="s">
        <v>5</v>
      </c>
      <c r="E244" s="13" t="s">
        <v>2070</v>
      </c>
      <c r="F244" s="38" t="s">
        <v>504</v>
      </c>
      <c r="G244" s="39">
        <v>3.82</v>
      </c>
      <c r="H244" s="38">
        <v>0</v>
      </c>
      <c r="I244" s="38">
        <f>ROUND(G244*H244,6)</f>
        <v>0</v>
      </c>
      <c r="L244" s="40">
        <v>0</v>
      </c>
      <c r="M244" s="34">
        <f>ROUND(ROUND(L244,2)*ROUND(G244,3),2)</f>
        <v>0</v>
      </c>
      <c r="N244" s="38" t="s">
        <v>488</v>
      </c>
      <c r="O244">
        <f>(M244*21)/100</f>
        <v>0</v>
      </c>
      <c r="P244" t="s">
        <v>27</v>
      </c>
    </row>
    <row r="245" spans="1:16" x14ac:dyDescent="0.2">
      <c r="A245" s="37" t="s">
        <v>54</v>
      </c>
      <c r="E245" s="41" t="s">
        <v>2071</v>
      </c>
    </row>
    <row r="246" spans="1:16" x14ac:dyDescent="0.2">
      <c r="A246" s="37" t="s">
        <v>55</v>
      </c>
      <c r="E246" s="42" t="s">
        <v>2072</v>
      </c>
    </row>
    <row r="247" spans="1:16" ht="25.5" x14ac:dyDescent="0.2">
      <c r="A247" t="s">
        <v>57</v>
      </c>
      <c r="E247" s="41" t="s">
        <v>2073</v>
      </c>
    </row>
    <row r="248" spans="1:16" x14ac:dyDescent="0.2">
      <c r="A248" t="s">
        <v>46</v>
      </c>
      <c r="C248" s="33" t="s">
        <v>405</v>
      </c>
      <c r="E248" s="35" t="s">
        <v>1455</v>
      </c>
      <c r="J248" s="34">
        <f>0</f>
        <v>0</v>
      </c>
      <c r="K248" s="34">
        <f>0</f>
        <v>0</v>
      </c>
      <c r="L248" s="34">
        <f>0+L249+L253+L257+L261+L265+L269+L273+L277</f>
        <v>0</v>
      </c>
      <c r="M248" s="34">
        <f>0+M249+M253+M257+M261+M265+M269+M273+M277</f>
        <v>0</v>
      </c>
    </row>
    <row r="249" spans="1:16" x14ac:dyDescent="0.2">
      <c r="A249" t="s">
        <v>49</v>
      </c>
      <c r="B249" s="36" t="s">
        <v>262</v>
      </c>
      <c r="C249" s="36" t="s">
        <v>1456</v>
      </c>
      <c r="D249" s="37" t="s">
        <v>5</v>
      </c>
      <c r="E249" s="13" t="s">
        <v>1457</v>
      </c>
      <c r="F249" s="38" t="s">
        <v>283</v>
      </c>
      <c r="G249" s="39">
        <v>76.41</v>
      </c>
      <c r="H249" s="38">
        <v>0</v>
      </c>
      <c r="I249" s="38">
        <f>ROUND(G249*H249,6)</f>
        <v>0</v>
      </c>
      <c r="L249" s="40">
        <v>0</v>
      </c>
      <c r="M249" s="34">
        <f>ROUND(ROUND(L249,2)*ROUND(G249,3),2)</f>
        <v>0</v>
      </c>
      <c r="N249" s="38" t="s">
        <v>488</v>
      </c>
      <c r="O249">
        <f>(M249*21)/100</f>
        <v>0</v>
      </c>
      <c r="P249" t="s">
        <v>27</v>
      </c>
    </row>
    <row r="250" spans="1:16" x14ac:dyDescent="0.2">
      <c r="A250" s="37" t="s">
        <v>54</v>
      </c>
      <c r="E250" s="41" t="s">
        <v>2074</v>
      </c>
    </row>
    <row r="251" spans="1:16" x14ac:dyDescent="0.2">
      <c r="A251" s="37" t="s">
        <v>55</v>
      </c>
      <c r="E251" s="42" t="s">
        <v>2075</v>
      </c>
    </row>
    <row r="252" spans="1:16" ht="140.25" x14ac:dyDescent="0.2">
      <c r="A252" t="s">
        <v>57</v>
      </c>
      <c r="E252" s="41" t="s">
        <v>1861</v>
      </c>
    </row>
    <row r="253" spans="1:16" ht="25.5" x14ac:dyDescent="0.2">
      <c r="A253" t="s">
        <v>49</v>
      </c>
      <c r="B253" s="36" t="s">
        <v>264</v>
      </c>
      <c r="C253" s="36" t="s">
        <v>2076</v>
      </c>
      <c r="D253" s="37" t="s">
        <v>5</v>
      </c>
      <c r="E253" s="13" t="s">
        <v>2077</v>
      </c>
      <c r="F253" s="38" t="s">
        <v>288</v>
      </c>
      <c r="G253" s="39">
        <v>3.6</v>
      </c>
      <c r="H253" s="38">
        <v>0</v>
      </c>
      <c r="I253" s="38">
        <f>ROUND(G253*H253,6)</f>
        <v>0</v>
      </c>
      <c r="L253" s="40">
        <v>0</v>
      </c>
      <c r="M253" s="34">
        <f>ROUND(ROUND(L253,2)*ROUND(G253,3),2)</f>
        <v>0</v>
      </c>
      <c r="N253" s="38" t="s">
        <v>488</v>
      </c>
      <c r="O253">
        <f>(M253*21)/100</f>
        <v>0</v>
      </c>
      <c r="P253" t="s">
        <v>27</v>
      </c>
    </row>
    <row r="254" spans="1:16" x14ac:dyDescent="0.2">
      <c r="A254" s="37" t="s">
        <v>54</v>
      </c>
      <c r="E254" s="41" t="s">
        <v>1873</v>
      </c>
    </row>
    <row r="255" spans="1:16" x14ac:dyDescent="0.2">
      <c r="A255" s="37" t="s">
        <v>55</v>
      </c>
      <c r="E255" s="42" t="s">
        <v>1869</v>
      </c>
    </row>
    <row r="256" spans="1:16" ht="178.5" x14ac:dyDescent="0.2">
      <c r="A256" t="s">
        <v>57</v>
      </c>
      <c r="E256" s="41" t="s">
        <v>1865</v>
      </c>
    </row>
    <row r="257" spans="1:16" ht="25.5" x14ac:dyDescent="0.2">
      <c r="A257" t="s">
        <v>49</v>
      </c>
      <c r="B257" s="36" t="s">
        <v>266</v>
      </c>
      <c r="C257" s="36" t="s">
        <v>1862</v>
      </c>
      <c r="D257" s="37" t="s">
        <v>5</v>
      </c>
      <c r="E257" s="13" t="s">
        <v>1863</v>
      </c>
      <c r="F257" s="38" t="s">
        <v>288</v>
      </c>
      <c r="G257" s="39">
        <v>1.8</v>
      </c>
      <c r="H257" s="38">
        <v>0</v>
      </c>
      <c r="I257" s="38">
        <f>ROUND(G257*H257,6)</f>
        <v>0</v>
      </c>
      <c r="L257" s="40">
        <v>0</v>
      </c>
      <c r="M257" s="34">
        <f>ROUND(ROUND(L257,2)*ROUND(G257,3),2)</f>
        <v>0</v>
      </c>
      <c r="N257" s="38" t="s">
        <v>488</v>
      </c>
      <c r="O257">
        <f>(M257*21)/100</f>
        <v>0</v>
      </c>
      <c r="P257" t="s">
        <v>27</v>
      </c>
    </row>
    <row r="258" spans="1:16" x14ac:dyDescent="0.2">
      <c r="A258" s="37" t="s">
        <v>54</v>
      </c>
      <c r="E258" s="41" t="s">
        <v>1864</v>
      </c>
    </row>
    <row r="259" spans="1:16" x14ac:dyDescent="0.2">
      <c r="A259" s="37" t="s">
        <v>55</v>
      </c>
      <c r="E259" s="42" t="s">
        <v>1804</v>
      </c>
    </row>
    <row r="260" spans="1:16" ht="178.5" x14ac:dyDescent="0.2">
      <c r="A260" t="s">
        <v>57</v>
      </c>
      <c r="E260" s="41" t="s">
        <v>1865</v>
      </c>
    </row>
    <row r="261" spans="1:16" ht="25.5" x14ac:dyDescent="0.2">
      <c r="A261" t="s">
        <v>49</v>
      </c>
      <c r="B261" s="36" t="s">
        <v>271</v>
      </c>
      <c r="C261" s="36" t="s">
        <v>1866</v>
      </c>
      <c r="D261" s="37" t="s">
        <v>5</v>
      </c>
      <c r="E261" s="13" t="s">
        <v>1867</v>
      </c>
      <c r="F261" s="38" t="s">
        <v>288</v>
      </c>
      <c r="G261" s="39">
        <v>3.6</v>
      </c>
      <c r="H261" s="38">
        <v>0</v>
      </c>
      <c r="I261" s="38">
        <f>ROUND(G261*H261,6)</f>
        <v>0</v>
      </c>
      <c r="L261" s="40">
        <v>0</v>
      </c>
      <c r="M261" s="34">
        <f>ROUND(ROUND(L261,2)*ROUND(G261,3),2)</f>
        <v>0</v>
      </c>
      <c r="N261" s="38" t="s">
        <v>488</v>
      </c>
      <c r="O261">
        <f>(M261*21)/100</f>
        <v>0</v>
      </c>
      <c r="P261" t="s">
        <v>27</v>
      </c>
    </row>
    <row r="262" spans="1:16" x14ac:dyDescent="0.2">
      <c r="A262" s="37" t="s">
        <v>54</v>
      </c>
      <c r="E262" s="41" t="s">
        <v>1868</v>
      </c>
    </row>
    <row r="263" spans="1:16" x14ac:dyDescent="0.2">
      <c r="A263" s="37" t="s">
        <v>55</v>
      </c>
      <c r="E263" s="42" t="s">
        <v>1869</v>
      </c>
    </row>
    <row r="264" spans="1:16" ht="191.25" x14ac:dyDescent="0.2">
      <c r="A264" t="s">
        <v>57</v>
      </c>
      <c r="E264" s="41" t="s">
        <v>1870</v>
      </c>
    </row>
    <row r="265" spans="1:16" x14ac:dyDescent="0.2">
      <c r="A265" t="s">
        <v>49</v>
      </c>
      <c r="B265" s="36" t="s">
        <v>275</v>
      </c>
      <c r="C265" s="36" t="s">
        <v>1874</v>
      </c>
      <c r="D265" s="37" t="s">
        <v>5</v>
      </c>
      <c r="E265" s="13" t="s">
        <v>1875</v>
      </c>
      <c r="F265" s="38" t="s">
        <v>283</v>
      </c>
      <c r="G265" s="39">
        <v>1.5</v>
      </c>
      <c r="H265" s="38">
        <v>0</v>
      </c>
      <c r="I265" s="38">
        <f>ROUND(G265*H265,6)</f>
        <v>0</v>
      </c>
      <c r="L265" s="40">
        <v>0</v>
      </c>
      <c r="M265" s="34">
        <f>ROUND(ROUND(L265,2)*ROUND(G265,3),2)</f>
        <v>0</v>
      </c>
      <c r="N265" s="38" t="s">
        <v>488</v>
      </c>
      <c r="O265">
        <f>(M265*21)/100</f>
        <v>0</v>
      </c>
      <c r="P265" t="s">
        <v>27</v>
      </c>
    </row>
    <row r="266" spans="1:16" x14ac:dyDescent="0.2">
      <c r="A266" s="37" t="s">
        <v>54</v>
      </c>
      <c r="E266" s="41" t="s">
        <v>2078</v>
      </c>
    </row>
    <row r="267" spans="1:16" x14ac:dyDescent="0.2">
      <c r="A267" s="37" t="s">
        <v>55</v>
      </c>
      <c r="E267" s="42" t="s">
        <v>2079</v>
      </c>
    </row>
    <row r="268" spans="1:16" ht="114.75" x14ac:dyDescent="0.2">
      <c r="A268" t="s">
        <v>57</v>
      </c>
      <c r="E268" s="41" t="s">
        <v>1882</v>
      </c>
    </row>
    <row r="269" spans="1:16" x14ac:dyDescent="0.2">
      <c r="A269" t="s">
        <v>49</v>
      </c>
      <c r="B269" s="36" t="s">
        <v>280</v>
      </c>
      <c r="C269" s="36" t="s">
        <v>1878</v>
      </c>
      <c r="D269" s="37" t="s">
        <v>5</v>
      </c>
      <c r="E269" s="13" t="s">
        <v>1879</v>
      </c>
      <c r="F269" s="38" t="s">
        <v>283</v>
      </c>
      <c r="G269" s="39">
        <v>1</v>
      </c>
      <c r="H269" s="38">
        <v>0</v>
      </c>
      <c r="I269" s="38">
        <f>ROUND(G269*H269,6)</f>
        <v>0</v>
      </c>
      <c r="L269" s="40">
        <v>0</v>
      </c>
      <c r="M269" s="34">
        <f>ROUND(ROUND(L269,2)*ROUND(G269,3),2)</f>
        <v>0</v>
      </c>
      <c r="N269" s="38" t="s">
        <v>488</v>
      </c>
      <c r="O269">
        <f>(M269*21)/100</f>
        <v>0</v>
      </c>
      <c r="P269" t="s">
        <v>27</v>
      </c>
    </row>
    <row r="270" spans="1:16" ht="25.5" x14ac:dyDescent="0.2">
      <c r="A270" s="37" t="s">
        <v>54</v>
      </c>
      <c r="E270" s="41" t="s">
        <v>2080</v>
      </c>
    </row>
    <row r="271" spans="1:16" x14ac:dyDescent="0.2">
      <c r="A271" s="37" t="s">
        <v>55</v>
      </c>
      <c r="E271" s="42" t="s">
        <v>2079</v>
      </c>
    </row>
    <row r="272" spans="1:16" ht="114.75" x14ac:dyDescent="0.2">
      <c r="A272" t="s">
        <v>57</v>
      </c>
      <c r="E272" s="41" t="s">
        <v>1882</v>
      </c>
    </row>
    <row r="273" spans="1:16" x14ac:dyDescent="0.2">
      <c r="A273" t="s">
        <v>49</v>
      </c>
      <c r="B273" s="36" t="s">
        <v>285</v>
      </c>
      <c r="C273" s="36" t="s">
        <v>2081</v>
      </c>
      <c r="D273" s="37" t="s">
        <v>5</v>
      </c>
      <c r="E273" s="13" t="s">
        <v>2082</v>
      </c>
      <c r="F273" s="38" t="s">
        <v>288</v>
      </c>
      <c r="G273" s="39">
        <v>30</v>
      </c>
      <c r="H273" s="38">
        <v>0</v>
      </c>
      <c r="I273" s="38">
        <f>ROUND(G273*H273,6)</f>
        <v>0</v>
      </c>
      <c r="L273" s="40">
        <v>0</v>
      </c>
      <c r="M273" s="34">
        <f>ROUND(ROUND(L273,2)*ROUND(G273,3),2)</f>
        <v>0</v>
      </c>
      <c r="N273" s="38" t="s">
        <v>488</v>
      </c>
      <c r="O273">
        <f>(M273*21)/100</f>
        <v>0</v>
      </c>
      <c r="P273" t="s">
        <v>27</v>
      </c>
    </row>
    <row r="274" spans="1:16" x14ac:dyDescent="0.2">
      <c r="A274" s="37" t="s">
        <v>54</v>
      </c>
      <c r="E274" s="41" t="s">
        <v>2083</v>
      </c>
    </row>
    <row r="275" spans="1:16" x14ac:dyDescent="0.2">
      <c r="A275" s="37" t="s">
        <v>55</v>
      </c>
      <c r="E275" s="42" t="s">
        <v>159</v>
      </c>
    </row>
    <row r="276" spans="1:16" ht="127.5" x14ac:dyDescent="0.2">
      <c r="A276" t="s">
        <v>57</v>
      </c>
      <c r="E276" s="41" t="s">
        <v>2084</v>
      </c>
    </row>
    <row r="277" spans="1:16" x14ac:dyDescent="0.2">
      <c r="A277" t="s">
        <v>49</v>
      </c>
      <c r="B277" s="36" t="s">
        <v>290</v>
      </c>
      <c r="C277" s="36" t="s">
        <v>1890</v>
      </c>
      <c r="D277" s="37" t="s">
        <v>5</v>
      </c>
      <c r="E277" s="13" t="s">
        <v>1891</v>
      </c>
      <c r="F277" s="38" t="s">
        <v>1828</v>
      </c>
      <c r="G277" s="39">
        <v>3</v>
      </c>
      <c r="H277" s="38">
        <v>0</v>
      </c>
      <c r="I277" s="38">
        <f>ROUND(G277*H277,6)</f>
        <v>0</v>
      </c>
      <c r="L277" s="40">
        <v>0</v>
      </c>
      <c r="M277" s="34">
        <f>ROUND(ROUND(L277,2)*ROUND(G277,3),2)</f>
        <v>0</v>
      </c>
      <c r="N277" s="38" t="s">
        <v>269</v>
      </c>
      <c r="O277">
        <f>(M277*21)/100</f>
        <v>0</v>
      </c>
      <c r="P277" t="s">
        <v>27</v>
      </c>
    </row>
    <row r="278" spans="1:16" x14ac:dyDescent="0.2">
      <c r="A278" s="37" t="s">
        <v>54</v>
      </c>
      <c r="E278" s="41" t="s">
        <v>2085</v>
      </c>
    </row>
    <row r="279" spans="1:16" x14ac:dyDescent="0.2">
      <c r="A279" s="37" t="s">
        <v>55</v>
      </c>
      <c r="E279" s="42" t="s">
        <v>5</v>
      </c>
    </row>
    <row r="280" spans="1:16" ht="76.5" x14ac:dyDescent="0.2">
      <c r="A280" t="s">
        <v>57</v>
      </c>
      <c r="E280" s="41" t="s">
        <v>1893</v>
      </c>
    </row>
    <row r="281" spans="1:16" x14ac:dyDescent="0.2">
      <c r="A281" t="s">
        <v>46</v>
      </c>
      <c r="C281" s="33" t="s">
        <v>624</v>
      </c>
      <c r="E281" s="35" t="s">
        <v>625</v>
      </c>
      <c r="J281" s="34">
        <f>0</f>
        <v>0</v>
      </c>
      <c r="K281" s="34">
        <f>0</f>
        <v>0</v>
      </c>
      <c r="L281" s="34">
        <f>0+L282+L286+L290+L294</f>
        <v>0</v>
      </c>
      <c r="M281" s="34">
        <f>0+M282+M286+M290+M294</f>
        <v>0</v>
      </c>
    </row>
    <row r="282" spans="1:16" ht="25.5" x14ac:dyDescent="0.2">
      <c r="A282" t="s">
        <v>49</v>
      </c>
      <c r="B282" s="36" t="s">
        <v>294</v>
      </c>
      <c r="C282" s="36" t="s">
        <v>1718</v>
      </c>
      <c r="D282" s="37" t="s">
        <v>1719</v>
      </c>
      <c r="E282" s="13" t="s">
        <v>1720</v>
      </c>
      <c r="F282" s="38" t="s">
        <v>629</v>
      </c>
      <c r="G282" s="39">
        <v>1401.01</v>
      </c>
      <c r="H282" s="38">
        <v>0</v>
      </c>
      <c r="I282" s="38">
        <f>ROUND(G282*H282,6)</f>
        <v>0</v>
      </c>
      <c r="L282" s="40">
        <v>0</v>
      </c>
      <c r="M282" s="34">
        <f>ROUND(ROUND(L282,2)*ROUND(G282,3),2)</f>
        <v>0</v>
      </c>
      <c r="N282" s="38" t="s">
        <v>269</v>
      </c>
      <c r="O282">
        <f>(M282*21)/100</f>
        <v>0</v>
      </c>
      <c r="P282" t="s">
        <v>27</v>
      </c>
    </row>
    <row r="283" spans="1:16" x14ac:dyDescent="0.2">
      <c r="A283" s="37" t="s">
        <v>54</v>
      </c>
      <c r="E283" s="41" t="s">
        <v>1894</v>
      </c>
    </row>
    <row r="284" spans="1:16" x14ac:dyDescent="0.2">
      <c r="A284" s="37" t="s">
        <v>55</v>
      </c>
      <c r="E284" s="42" t="s">
        <v>2086</v>
      </c>
    </row>
    <row r="285" spans="1:16" ht="140.25" x14ac:dyDescent="0.2">
      <c r="A285" t="s">
        <v>57</v>
      </c>
      <c r="E285" s="41" t="s">
        <v>630</v>
      </c>
    </row>
    <row r="286" spans="1:16" ht="25.5" x14ac:dyDescent="0.2">
      <c r="A286" t="s">
        <v>49</v>
      </c>
      <c r="B286" s="36" t="s">
        <v>298</v>
      </c>
      <c r="C286" s="36" t="s">
        <v>1579</v>
      </c>
      <c r="D286" s="37" t="s">
        <v>1580</v>
      </c>
      <c r="E286" s="13" t="s">
        <v>1581</v>
      </c>
      <c r="F286" s="38" t="s">
        <v>629</v>
      </c>
      <c r="G286" s="39">
        <v>136.4</v>
      </c>
      <c r="H286" s="38">
        <v>0</v>
      </c>
      <c r="I286" s="38">
        <f>ROUND(G286*H286,6)</f>
        <v>0</v>
      </c>
      <c r="L286" s="40">
        <v>0</v>
      </c>
      <c r="M286" s="34">
        <f>ROUND(ROUND(L286,2)*ROUND(G286,3),2)</f>
        <v>0</v>
      </c>
      <c r="N286" s="38" t="s">
        <v>269</v>
      </c>
      <c r="O286">
        <f>(M286*21)/100</f>
        <v>0</v>
      </c>
      <c r="P286" t="s">
        <v>27</v>
      </c>
    </row>
    <row r="287" spans="1:16" x14ac:dyDescent="0.2">
      <c r="A287" s="37" t="s">
        <v>54</v>
      </c>
      <c r="E287" s="41" t="s">
        <v>2087</v>
      </c>
    </row>
    <row r="288" spans="1:16" x14ac:dyDescent="0.2">
      <c r="A288" s="37" t="s">
        <v>55</v>
      </c>
      <c r="E288" s="42" t="s">
        <v>2088</v>
      </c>
    </row>
    <row r="289" spans="1:16" ht="140.25" x14ac:dyDescent="0.2">
      <c r="A289" t="s">
        <v>57</v>
      </c>
      <c r="E289" s="41" t="s">
        <v>630</v>
      </c>
    </row>
    <row r="290" spans="1:16" ht="25.5" x14ac:dyDescent="0.2">
      <c r="A290" t="s">
        <v>49</v>
      </c>
      <c r="B290" s="36" t="s">
        <v>302</v>
      </c>
      <c r="C290" s="36" t="s">
        <v>2089</v>
      </c>
      <c r="D290" s="37" t="s">
        <v>2090</v>
      </c>
      <c r="E290" s="13" t="s">
        <v>2091</v>
      </c>
      <c r="F290" s="38" t="s">
        <v>629</v>
      </c>
      <c r="G290" s="39">
        <v>81.760000000000005</v>
      </c>
      <c r="H290" s="38">
        <v>0</v>
      </c>
      <c r="I290" s="38">
        <f>ROUND(G290*H290,6)</f>
        <v>0</v>
      </c>
      <c r="L290" s="40">
        <v>0</v>
      </c>
      <c r="M290" s="34">
        <f>ROUND(ROUND(L290,2)*ROUND(G290,3),2)</f>
        <v>0</v>
      </c>
      <c r="N290" s="38" t="s">
        <v>269</v>
      </c>
      <c r="O290">
        <f>(M290*21)/100</f>
        <v>0</v>
      </c>
      <c r="P290" t="s">
        <v>27</v>
      </c>
    </row>
    <row r="291" spans="1:16" x14ac:dyDescent="0.2">
      <c r="A291" s="37" t="s">
        <v>54</v>
      </c>
      <c r="E291" s="41" t="s">
        <v>2092</v>
      </c>
    </row>
    <row r="292" spans="1:16" x14ac:dyDescent="0.2">
      <c r="A292" s="37" t="s">
        <v>55</v>
      </c>
      <c r="E292" s="42" t="s">
        <v>2093</v>
      </c>
    </row>
    <row r="293" spans="1:16" ht="140.25" x14ac:dyDescent="0.2">
      <c r="A293" t="s">
        <v>57</v>
      </c>
      <c r="E293" s="41" t="s">
        <v>630</v>
      </c>
    </row>
    <row r="294" spans="1:16" ht="25.5" x14ac:dyDescent="0.2">
      <c r="A294" t="s">
        <v>49</v>
      </c>
      <c r="B294" s="36" t="s">
        <v>306</v>
      </c>
      <c r="C294" s="36" t="s">
        <v>1497</v>
      </c>
      <c r="D294" s="37" t="s">
        <v>1498</v>
      </c>
      <c r="E294" s="13" t="s">
        <v>1499</v>
      </c>
      <c r="F294" s="38" t="s">
        <v>629</v>
      </c>
      <c r="G294" s="39">
        <v>137.54</v>
      </c>
      <c r="H294" s="38">
        <v>0</v>
      </c>
      <c r="I294" s="38">
        <f>ROUND(G294*H294,6)</f>
        <v>0</v>
      </c>
      <c r="L294" s="40">
        <v>0</v>
      </c>
      <c r="M294" s="34">
        <f>ROUND(ROUND(L294,2)*ROUND(G294,3),2)</f>
        <v>0</v>
      </c>
      <c r="N294" s="38" t="s">
        <v>269</v>
      </c>
      <c r="O294">
        <f>(M294*21)/100</f>
        <v>0</v>
      </c>
      <c r="P294" t="s">
        <v>27</v>
      </c>
    </row>
    <row r="295" spans="1:16" x14ac:dyDescent="0.2">
      <c r="A295" s="37" t="s">
        <v>54</v>
      </c>
      <c r="E295" s="41" t="s">
        <v>1898</v>
      </c>
    </row>
    <row r="296" spans="1:16" x14ac:dyDescent="0.2">
      <c r="A296" s="37" t="s">
        <v>55</v>
      </c>
      <c r="E296" s="42" t="s">
        <v>2094</v>
      </c>
    </row>
    <row r="297" spans="1:16" ht="140.25" x14ac:dyDescent="0.2">
      <c r="A297" t="s">
        <v>57</v>
      </c>
      <c r="E297"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2095</v>
      </c>
      <c r="M3" s="43">
        <f>Rekapitulace!C31</f>
        <v>0</v>
      </c>
      <c r="N3" s="25" t="s">
        <v>0</v>
      </c>
      <c r="O3" t="s">
        <v>23</v>
      </c>
      <c r="P3" t="s">
        <v>27</v>
      </c>
    </row>
    <row r="4" spans="1:20" ht="32.1" customHeight="1" x14ac:dyDescent="0.2">
      <c r="A4" s="28" t="s">
        <v>20</v>
      </c>
      <c r="B4" s="29" t="s">
        <v>28</v>
      </c>
      <c r="C4" s="2" t="s">
        <v>2095</v>
      </c>
      <c r="D4" s="9"/>
      <c r="E4" s="3" t="s">
        <v>2096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COUNTIFS(L8:L83,"=0",A8:A83,"P")+COUNTIFS(L8:L83,"",A8:A83,"P")+SUM(Q8:Q83)</f>
        <v>18</v>
      </c>
    </row>
    <row r="8" spans="1:20" x14ac:dyDescent="0.2">
      <c r="A8" t="s">
        <v>44</v>
      </c>
      <c r="C8" s="30" t="s">
        <v>2099</v>
      </c>
      <c r="E8" s="32" t="s">
        <v>2098</v>
      </c>
      <c r="J8" s="31">
        <f>0+J9+J30+J51+J68+J73+J78</f>
        <v>0</v>
      </c>
      <c r="K8" s="31">
        <f>0+K9+K30+K51+K68+K73+K78</f>
        <v>0</v>
      </c>
      <c r="L8" s="31">
        <f>0+L9+L30+L51+L68+L73+L78</f>
        <v>0</v>
      </c>
      <c r="M8" s="31">
        <f>0+M9+M30+M51+M68+M73+M78</f>
        <v>0</v>
      </c>
    </row>
    <row r="9" spans="1:20" x14ac:dyDescent="0.2">
      <c r="A9" t="s">
        <v>46</v>
      </c>
      <c r="C9" s="33" t="s">
        <v>47</v>
      </c>
      <c r="E9" s="35" t="s">
        <v>501</v>
      </c>
      <c r="J9" s="34">
        <f>0</f>
        <v>0</v>
      </c>
      <c r="K9" s="34">
        <f>0</f>
        <v>0</v>
      </c>
      <c r="L9" s="34">
        <f>0+L10+L14+L18+L22+L26</f>
        <v>0</v>
      </c>
      <c r="M9" s="34">
        <f>0+M10+M14+M18+M22+M26</f>
        <v>0</v>
      </c>
    </row>
    <row r="10" spans="1:20" x14ac:dyDescent="0.2">
      <c r="A10" t="s">
        <v>49</v>
      </c>
      <c r="B10" s="36" t="s">
        <v>47</v>
      </c>
      <c r="C10" s="36" t="s">
        <v>1599</v>
      </c>
      <c r="D10" s="37" t="s">
        <v>5</v>
      </c>
      <c r="E10" s="13" t="s">
        <v>1600</v>
      </c>
      <c r="F10" s="38" t="s">
        <v>283</v>
      </c>
      <c r="G10" s="39">
        <v>42.11</v>
      </c>
      <c r="H10" s="38">
        <v>0</v>
      </c>
      <c r="I10" s="38">
        <f>ROUND(G10*H10,6)</f>
        <v>0</v>
      </c>
      <c r="L10" s="40">
        <v>0</v>
      </c>
      <c r="M10" s="34">
        <f>ROUND(ROUND(L10,2)*ROUND(G10,3),2)</f>
        <v>0</v>
      </c>
      <c r="N10" s="38" t="s">
        <v>488</v>
      </c>
      <c r="O10">
        <f>(M10*21)/100</f>
        <v>0</v>
      </c>
      <c r="P10" t="s">
        <v>27</v>
      </c>
    </row>
    <row r="11" spans="1:20" x14ac:dyDescent="0.2">
      <c r="A11" s="37" t="s">
        <v>54</v>
      </c>
      <c r="E11" s="41" t="s">
        <v>2100</v>
      </c>
    </row>
    <row r="12" spans="1:20" x14ac:dyDescent="0.2">
      <c r="A12" s="37" t="s">
        <v>55</v>
      </c>
      <c r="E12" s="42" t="s">
        <v>2101</v>
      </c>
    </row>
    <row r="13" spans="1:20" ht="318.75" x14ac:dyDescent="0.2">
      <c r="A13" t="s">
        <v>57</v>
      </c>
      <c r="E13" s="41" t="s">
        <v>2102</v>
      </c>
    </row>
    <row r="14" spans="1:20" x14ac:dyDescent="0.2">
      <c r="A14" t="s">
        <v>49</v>
      </c>
      <c r="B14" s="36" t="s">
        <v>27</v>
      </c>
      <c r="C14" s="36" t="s">
        <v>2103</v>
      </c>
      <c r="D14" s="37" t="s">
        <v>5</v>
      </c>
      <c r="E14" s="13" t="s">
        <v>2104</v>
      </c>
      <c r="F14" s="38" t="s">
        <v>283</v>
      </c>
      <c r="G14" s="39">
        <v>107.95</v>
      </c>
      <c r="H14" s="38">
        <v>0</v>
      </c>
      <c r="I14" s="38">
        <f>ROUND(G14*H14,6)</f>
        <v>0</v>
      </c>
      <c r="L14" s="40">
        <v>0</v>
      </c>
      <c r="M14" s="34">
        <f>ROUND(ROUND(L14,2)*ROUND(G14,3),2)</f>
        <v>0</v>
      </c>
      <c r="N14" s="38" t="s">
        <v>488</v>
      </c>
      <c r="O14">
        <f>(M14*21)/100</f>
        <v>0</v>
      </c>
      <c r="P14" t="s">
        <v>27</v>
      </c>
    </row>
    <row r="15" spans="1:20" x14ac:dyDescent="0.2">
      <c r="A15" s="37" t="s">
        <v>54</v>
      </c>
      <c r="E15" s="41" t="s">
        <v>2105</v>
      </c>
    </row>
    <row r="16" spans="1:20" x14ac:dyDescent="0.2">
      <c r="A16" s="37" t="s">
        <v>55</v>
      </c>
      <c r="E16" s="42" t="s">
        <v>2101</v>
      </c>
    </row>
    <row r="17" spans="1:16" ht="267.75" x14ac:dyDescent="0.2">
      <c r="A17" t="s">
        <v>57</v>
      </c>
      <c r="E17" s="41" t="s">
        <v>2106</v>
      </c>
    </row>
    <row r="18" spans="1:16" x14ac:dyDescent="0.2">
      <c r="A18" t="s">
        <v>49</v>
      </c>
      <c r="B18" s="36" t="s">
        <v>26</v>
      </c>
      <c r="C18" s="36" t="s">
        <v>1607</v>
      </c>
      <c r="D18" s="37" t="s">
        <v>5</v>
      </c>
      <c r="E18" s="13" t="s">
        <v>1608</v>
      </c>
      <c r="F18" s="38" t="s">
        <v>283</v>
      </c>
      <c r="G18" s="39">
        <v>96.09</v>
      </c>
      <c r="H18" s="38">
        <v>0</v>
      </c>
      <c r="I18" s="38">
        <f>ROUND(G18*H18,6)</f>
        <v>0</v>
      </c>
      <c r="L18" s="40">
        <v>0</v>
      </c>
      <c r="M18" s="34">
        <f>ROUND(ROUND(L18,2)*ROUND(G18,3),2)</f>
        <v>0</v>
      </c>
      <c r="N18" s="38" t="s">
        <v>488</v>
      </c>
      <c r="O18">
        <f>(M18*21)/100</f>
        <v>0</v>
      </c>
      <c r="P18" t="s">
        <v>27</v>
      </c>
    </row>
    <row r="19" spans="1:16" x14ac:dyDescent="0.2">
      <c r="A19" s="37" t="s">
        <v>54</v>
      </c>
      <c r="E19" s="41" t="s">
        <v>2107</v>
      </c>
    </row>
    <row r="20" spans="1:16" x14ac:dyDescent="0.2">
      <c r="A20" s="37" t="s">
        <v>55</v>
      </c>
      <c r="E20" s="42" t="s">
        <v>2101</v>
      </c>
    </row>
    <row r="21" spans="1:16" ht="229.5" x14ac:dyDescent="0.2">
      <c r="A21" t="s">
        <v>57</v>
      </c>
      <c r="E21" s="41" t="s">
        <v>2108</v>
      </c>
    </row>
    <row r="22" spans="1:16" x14ac:dyDescent="0.2">
      <c r="A22" t="s">
        <v>49</v>
      </c>
      <c r="B22" s="36" t="s">
        <v>65</v>
      </c>
      <c r="C22" s="36" t="s">
        <v>2109</v>
      </c>
      <c r="D22" s="37" t="s">
        <v>5</v>
      </c>
      <c r="E22" s="13" t="s">
        <v>2110</v>
      </c>
      <c r="F22" s="38" t="s">
        <v>504</v>
      </c>
      <c r="G22" s="39">
        <v>376.07</v>
      </c>
      <c r="H22" s="38">
        <v>0</v>
      </c>
      <c r="I22" s="38">
        <f>ROUND(G22*H22,6)</f>
        <v>0</v>
      </c>
      <c r="L22" s="40">
        <v>0</v>
      </c>
      <c r="M22" s="34">
        <f>ROUND(ROUND(L22,2)*ROUND(G22,3),2)</f>
        <v>0</v>
      </c>
      <c r="N22" s="38" t="s">
        <v>488</v>
      </c>
      <c r="O22">
        <f>(M22*21)/100</f>
        <v>0</v>
      </c>
      <c r="P22" t="s">
        <v>27</v>
      </c>
    </row>
    <row r="23" spans="1:16" x14ac:dyDescent="0.2">
      <c r="A23" s="37" t="s">
        <v>54</v>
      </c>
      <c r="E23" s="41" t="s">
        <v>2111</v>
      </c>
    </row>
    <row r="24" spans="1:16" x14ac:dyDescent="0.2">
      <c r="A24" s="37" t="s">
        <v>55</v>
      </c>
      <c r="E24" s="42" t="s">
        <v>2101</v>
      </c>
    </row>
    <row r="25" spans="1:16" ht="38.25" x14ac:dyDescent="0.2">
      <c r="A25" t="s">
        <v>57</v>
      </c>
      <c r="E25" s="41" t="s">
        <v>2112</v>
      </c>
    </row>
    <row r="26" spans="1:16" x14ac:dyDescent="0.2">
      <c r="A26" t="s">
        <v>49</v>
      </c>
      <c r="B26" s="36" t="s">
        <v>69</v>
      </c>
      <c r="C26" s="36" t="s">
        <v>2113</v>
      </c>
      <c r="D26" s="37" t="s">
        <v>5</v>
      </c>
      <c r="E26" s="13" t="s">
        <v>2114</v>
      </c>
      <c r="F26" s="38" t="s">
        <v>504</v>
      </c>
      <c r="G26" s="39">
        <v>376.07</v>
      </c>
      <c r="H26" s="38">
        <v>0</v>
      </c>
      <c r="I26" s="38">
        <f>ROUND(G26*H26,6)</f>
        <v>0</v>
      </c>
      <c r="L26" s="40">
        <v>0</v>
      </c>
      <c r="M26" s="34">
        <f>ROUND(ROUND(L26,2)*ROUND(G26,3),2)</f>
        <v>0</v>
      </c>
      <c r="N26" s="38" t="s">
        <v>488</v>
      </c>
      <c r="O26">
        <f>(M26*21)/100</f>
        <v>0</v>
      </c>
      <c r="P26" t="s">
        <v>27</v>
      </c>
    </row>
    <row r="27" spans="1:16" x14ac:dyDescent="0.2">
      <c r="A27" s="37" t="s">
        <v>54</v>
      </c>
      <c r="E27" s="41" t="s">
        <v>2111</v>
      </c>
    </row>
    <row r="28" spans="1:16" x14ac:dyDescent="0.2">
      <c r="A28" s="37" t="s">
        <v>55</v>
      </c>
      <c r="E28" s="42" t="s">
        <v>2101</v>
      </c>
    </row>
    <row r="29" spans="1:16" ht="25.5" x14ac:dyDescent="0.2">
      <c r="A29" t="s">
        <v>57</v>
      </c>
      <c r="E29" s="41" t="s">
        <v>2115</v>
      </c>
    </row>
    <row r="30" spans="1:16" x14ac:dyDescent="0.2">
      <c r="A30" t="s">
        <v>46</v>
      </c>
      <c r="C30" s="33" t="s">
        <v>27</v>
      </c>
      <c r="E30" s="35" t="s">
        <v>2116</v>
      </c>
      <c r="J30" s="34">
        <f>0</f>
        <v>0</v>
      </c>
      <c r="K30" s="34">
        <f>0</f>
        <v>0</v>
      </c>
      <c r="L30" s="34">
        <f>0+L31+L35+L39+L43+L47</f>
        <v>0</v>
      </c>
      <c r="M30" s="34">
        <f>0+M31+M35+M39+M43+M47</f>
        <v>0</v>
      </c>
    </row>
    <row r="31" spans="1:16" x14ac:dyDescent="0.2">
      <c r="A31" t="s">
        <v>49</v>
      </c>
      <c r="B31" s="36" t="s">
        <v>73</v>
      </c>
      <c r="C31" s="36" t="s">
        <v>2117</v>
      </c>
      <c r="D31" s="37" t="s">
        <v>5</v>
      </c>
      <c r="E31" s="13" t="s">
        <v>2118</v>
      </c>
      <c r="F31" s="38" t="s">
        <v>283</v>
      </c>
      <c r="G31" s="39">
        <v>113.4</v>
      </c>
      <c r="H31" s="38">
        <v>0</v>
      </c>
      <c r="I31" s="38">
        <f>ROUND(G31*H31,6)</f>
        <v>0</v>
      </c>
      <c r="L31" s="40">
        <v>0</v>
      </c>
      <c r="M31" s="34">
        <f>ROUND(ROUND(L31,2)*ROUND(G31,3),2)</f>
        <v>0</v>
      </c>
      <c r="N31" s="38" t="s">
        <v>488</v>
      </c>
      <c r="O31">
        <f>(M31*21)/100</f>
        <v>0</v>
      </c>
      <c r="P31" t="s">
        <v>27</v>
      </c>
    </row>
    <row r="32" spans="1:16" x14ac:dyDescent="0.2">
      <c r="A32" s="37" t="s">
        <v>54</v>
      </c>
      <c r="E32" s="41" t="s">
        <v>2119</v>
      </c>
    </row>
    <row r="33" spans="1:16" x14ac:dyDescent="0.2">
      <c r="A33" s="37" t="s">
        <v>55</v>
      </c>
      <c r="E33" s="42" t="s">
        <v>2120</v>
      </c>
    </row>
    <row r="34" spans="1:16" ht="409.5" x14ac:dyDescent="0.2">
      <c r="A34" t="s">
        <v>57</v>
      </c>
      <c r="E34" s="41" t="s">
        <v>2121</v>
      </c>
    </row>
    <row r="35" spans="1:16" x14ac:dyDescent="0.2">
      <c r="A35" t="s">
        <v>49</v>
      </c>
      <c r="B35" s="36" t="s">
        <v>77</v>
      </c>
      <c r="C35" s="36" t="s">
        <v>2122</v>
      </c>
      <c r="D35" s="37" t="s">
        <v>5</v>
      </c>
      <c r="E35" s="13" t="s">
        <v>2123</v>
      </c>
      <c r="F35" s="38" t="s">
        <v>283</v>
      </c>
      <c r="G35" s="39">
        <v>29.6</v>
      </c>
      <c r="H35" s="38">
        <v>0</v>
      </c>
      <c r="I35" s="38">
        <f>ROUND(G35*H35,6)</f>
        <v>0</v>
      </c>
      <c r="L35" s="40">
        <v>0</v>
      </c>
      <c r="M35" s="34">
        <f>ROUND(ROUND(L35,2)*ROUND(G35,3),2)</f>
        <v>0</v>
      </c>
      <c r="N35" s="38" t="s">
        <v>488</v>
      </c>
      <c r="O35">
        <f>(M35*21)/100</f>
        <v>0</v>
      </c>
      <c r="P35" t="s">
        <v>27</v>
      </c>
    </row>
    <row r="36" spans="1:16" x14ac:dyDescent="0.2">
      <c r="A36" s="37" t="s">
        <v>54</v>
      </c>
      <c r="E36" s="41" t="s">
        <v>2124</v>
      </c>
    </row>
    <row r="37" spans="1:16" x14ac:dyDescent="0.2">
      <c r="A37" s="37" t="s">
        <v>55</v>
      </c>
      <c r="E37" s="42" t="s">
        <v>2125</v>
      </c>
    </row>
    <row r="38" spans="1:16" ht="409.5" x14ac:dyDescent="0.2">
      <c r="A38" t="s">
        <v>57</v>
      </c>
      <c r="E38" s="41" t="s">
        <v>2121</v>
      </c>
    </row>
    <row r="39" spans="1:16" x14ac:dyDescent="0.2">
      <c r="A39" t="s">
        <v>49</v>
      </c>
      <c r="B39" s="36" t="s">
        <v>81</v>
      </c>
      <c r="C39" s="36" t="s">
        <v>2126</v>
      </c>
      <c r="D39" s="37" t="s">
        <v>5</v>
      </c>
      <c r="E39" s="13" t="s">
        <v>2127</v>
      </c>
      <c r="F39" s="38" t="s">
        <v>629</v>
      </c>
      <c r="G39" s="39">
        <v>6.64</v>
      </c>
      <c r="H39" s="38">
        <v>0</v>
      </c>
      <c r="I39" s="38">
        <f>ROUND(G39*H39,6)</f>
        <v>0</v>
      </c>
      <c r="L39" s="40">
        <v>0</v>
      </c>
      <c r="M39" s="34">
        <f>ROUND(ROUND(L39,2)*ROUND(G39,3),2)</f>
        <v>0</v>
      </c>
      <c r="N39" s="38" t="s">
        <v>488</v>
      </c>
      <c r="O39">
        <f>(M39*21)/100</f>
        <v>0</v>
      </c>
      <c r="P39" t="s">
        <v>27</v>
      </c>
    </row>
    <row r="40" spans="1:16" x14ac:dyDescent="0.2">
      <c r="A40" s="37" t="s">
        <v>54</v>
      </c>
      <c r="E40" s="41" t="s">
        <v>2128</v>
      </c>
    </row>
    <row r="41" spans="1:16" x14ac:dyDescent="0.2">
      <c r="A41" s="37" t="s">
        <v>55</v>
      </c>
      <c r="E41" s="42" t="s">
        <v>2120</v>
      </c>
    </row>
    <row r="42" spans="1:16" ht="267.75" x14ac:dyDescent="0.2">
      <c r="A42" t="s">
        <v>57</v>
      </c>
      <c r="E42" s="41" t="s">
        <v>2129</v>
      </c>
    </row>
    <row r="43" spans="1:16" x14ac:dyDescent="0.2">
      <c r="A43" t="s">
        <v>49</v>
      </c>
      <c r="B43" s="36" t="s">
        <v>85</v>
      </c>
      <c r="C43" s="36" t="s">
        <v>2130</v>
      </c>
      <c r="D43" s="37" t="s">
        <v>5</v>
      </c>
      <c r="E43" s="13" t="s">
        <v>2131</v>
      </c>
      <c r="F43" s="38" t="s">
        <v>288</v>
      </c>
      <c r="G43" s="39">
        <v>60.9</v>
      </c>
      <c r="H43" s="38">
        <v>0</v>
      </c>
      <c r="I43" s="38">
        <f>ROUND(G43*H43,6)</f>
        <v>0</v>
      </c>
      <c r="L43" s="40">
        <v>0</v>
      </c>
      <c r="M43" s="34">
        <f>ROUND(ROUND(L43,2)*ROUND(G43,3),2)</f>
        <v>0</v>
      </c>
      <c r="N43" s="38" t="s">
        <v>488</v>
      </c>
      <c r="O43">
        <f>(M43*21)/100</f>
        <v>0</v>
      </c>
      <c r="P43" t="s">
        <v>27</v>
      </c>
    </row>
    <row r="44" spans="1:16" x14ac:dyDescent="0.2">
      <c r="A44" s="37" t="s">
        <v>54</v>
      </c>
      <c r="E44" s="41" t="s">
        <v>2132</v>
      </c>
    </row>
    <row r="45" spans="1:16" x14ac:dyDescent="0.2">
      <c r="A45" s="37" t="s">
        <v>55</v>
      </c>
      <c r="E45" s="42" t="s">
        <v>2133</v>
      </c>
    </row>
    <row r="46" spans="1:16" ht="191.25" x14ac:dyDescent="0.2">
      <c r="A46" t="s">
        <v>57</v>
      </c>
      <c r="E46" s="41" t="s">
        <v>2134</v>
      </c>
    </row>
    <row r="47" spans="1:16" x14ac:dyDescent="0.2">
      <c r="A47" t="s">
        <v>49</v>
      </c>
      <c r="B47" s="36" t="s">
        <v>88</v>
      </c>
      <c r="C47" s="36" t="s">
        <v>2135</v>
      </c>
      <c r="D47" s="37" t="s">
        <v>5</v>
      </c>
      <c r="E47" s="13" t="s">
        <v>2136</v>
      </c>
      <c r="F47" s="38" t="s">
        <v>288</v>
      </c>
      <c r="G47" s="39">
        <v>330.6</v>
      </c>
      <c r="H47" s="38">
        <v>0</v>
      </c>
      <c r="I47" s="38">
        <f>ROUND(G47*H47,6)</f>
        <v>0</v>
      </c>
      <c r="L47" s="40">
        <v>0</v>
      </c>
      <c r="M47" s="34">
        <f>ROUND(ROUND(L47,2)*ROUND(G47,3),2)</f>
        <v>0</v>
      </c>
      <c r="N47" s="38" t="s">
        <v>488</v>
      </c>
      <c r="O47">
        <f>(M47*21)/100</f>
        <v>0</v>
      </c>
      <c r="P47" t="s">
        <v>27</v>
      </c>
    </row>
    <row r="48" spans="1:16" x14ac:dyDescent="0.2">
      <c r="A48" s="37" t="s">
        <v>54</v>
      </c>
      <c r="E48" s="41" t="s">
        <v>2137</v>
      </c>
    </row>
    <row r="49" spans="1:16" x14ac:dyDescent="0.2">
      <c r="A49" s="37" t="s">
        <v>55</v>
      </c>
      <c r="E49" s="42" t="s">
        <v>2138</v>
      </c>
    </row>
    <row r="50" spans="1:16" ht="191.25" x14ac:dyDescent="0.2">
      <c r="A50" t="s">
        <v>57</v>
      </c>
      <c r="E50" s="41" t="s">
        <v>2134</v>
      </c>
    </row>
    <row r="51" spans="1:16" x14ac:dyDescent="0.2">
      <c r="A51" t="s">
        <v>46</v>
      </c>
      <c r="C51" s="33" t="s">
        <v>26</v>
      </c>
      <c r="E51" s="35" t="s">
        <v>2139</v>
      </c>
      <c r="J51" s="34">
        <f>0</f>
        <v>0</v>
      </c>
      <c r="K51" s="34">
        <f>0</f>
        <v>0</v>
      </c>
      <c r="L51" s="34">
        <f>0+L52+L56+L60+L64</f>
        <v>0</v>
      </c>
      <c r="M51" s="34">
        <f>0+M52+M56+M60+M64</f>
        <v>0</v>
      </c>
    </row>
    <row r="52" spans="1:16" x14ac:dyDescent="0.2">
      <c r="A52" t="s">
        <v>49</v>
      </c>
      <c r="B52" s="36" t="s">
        <v>91</v>
      </c>
      <c r="C52" s="36" t="s">
        <v>2140</v>
      </c>
      <c r="D52" s="37" t="s">
        <v>5</v>
      </c>
      <c r="E52" s="13" t="s">
        <v>2141</v>
      </c>
      <c r="F52" s="38" t="s">
        <v>283</v>
      </c>
      <c r="G52" s="39">
        <v>29.86</v>
      </c>
      <c r="H52" s="38">
        <v>0</v>
      </c>
      <c r="I52" s="38">
        <f>ROUND(G52*H52,6)</f>
        <v>0</v>
      </c>
      <c r="L52" s="40">
        <v>0</v>
      </c>
      <c r="M52" s="34">
        <f>ROUND(ROUND(L52,2)*ROUND(G52,3),2)</f>
        <v>0</v>
      </c>
      <c r="N52" s="38" t="s">
        <v>488</v>
      </c>
      <c r="O52">
        <f>(M52*21)/100</f>
        <v>0</v>
      </c>
      <c r="P52" t="s">
        <v>27</v>
      </c>
    </row>
    <row r="53" spans="1:16" x14ac:dyDescent="0.2">
      <c r="A53" s="37" t="s">
        <v>54</v>
      </c>
      <c r="E53" s="41" t="s">
        <v>2142</v>
      </c>
    </row>
    <row r="54" spans="1:16" ht="38.25" x14ac:dyDescent="0.2">
      <c r="A54" s="37" t="s">
        <v>55</v>
      </c>
      <c r="E54" s="42" t="s">
        <v>2143</v>
      </c>
    </row>
    <row r="55" spans="1:16" ht="242.25" x14ac:dyDescent="0.2">
      <c r="A55" t="s">
        <v>57</v>
      </c>
      <c r="E55" s="41" t="s">
        <v>2144</v>
      </c>
    </row>
    <row r="56" spans="1:16" x14ac:dyDescent="0.2">
      <c r="A56" t="s">
        <v>49</v>
      </c>
      <c r="B56" s="36" t="s">
        <v>95</v>
      </c>
      <c r="C56" s="36" t="s">
        <v>2145</v>
      </c>
      <c r="D56" s="37" t="s">
        <v>5</v>
      </c>
      <c r="E56" s="13" t="s">
        <v>2146</v>
      </c>
      <c r="F56" s="38" t="s">
        <v>504</v>
      </c>
      <c r="G56" s="39">
        <v>870.19</v>
      </c>
      <c r="H56" s="38">
        <v>0</v>
      </c>
      <c r="I56" s="38">
        <f>ROUND(G56*H56,6)</f>
        <v>0</v>
      </c>
      <c r="L56" s="40">
        <v>0</v>
      </c>
      <c r="M56" s="34">
        <f>ROUND(ROUND(L56,2)*ROUND(G56,3),2)</f>
        <v>0</v>
      </c>
      <c r="N56" s="38" t="s">
        <v>488</v>
      </c>
      <c r="O56">
        <f>(M56*21)/100</f>
        <v>0</v>
      </c>
      <c r="P56" t="s">
        <v>27</v>
      </c>
    </row>
    <row r="57" spans="1:16" ht="25.5" x14ac:dyDescent="0.2">
      <c r="A57" s="37" t="s">
        <v>54</v>
      </c>
      <c r="E57" s="41" t="s">
        <v>2147</v>
      </c>
    </row>
    <row r="58" spans="1:16" ht="76.5" x14ac:dyDescent="0.2">
      <c r="A58" s="37" t="s">
        <v>55</v>
      </c>
      <c r="E58" s="42" t="s">
        <v>2148</v>
      </c>
    </row>
    <row r="59" spans="1:16" ht="242.25" x14ac:dyDescent="0.2">
      <c r="A59" t="s">
        <v>57</v>
      </c>
      <c r="E59" s="41" t="s">
        <v>2149</v>
      </c>
    </row>
    <row r="60" spans="1:16" x14ac:dyDescent="0.2">
      <c r="A60" t="s">
        <v>49</v>
      </c>
      <c r="B60" s="36" t="s">
        <v>98</v>
      </c>
      <c r="C60" s="36" t="s">
        <v>2150</v>
      </c>
      <c r="D60" s="37" t="s">
        <v>5</v>
      </c>
      <c r="E60" s="13" t="s">
        <v>2151</v>
      </c>
      <c r="F60" s="38" t="s">
        <v>504</v>
      </c>
      <c r="G60" s="39">
        <v>141.16</v>
      </c>
      <c r="H60" s="38">
        <v>0</v>
      </c>
      <c r="I60" s="38">
        <f>ROUND(G60*H60,6)</f>
        <v>0</v>
      </c>
      <c r="L60" s="40">
        <v>0</v>
      </c>
      <c r="M60" s="34">
        <f>ROUND(ROUND(L60,2)*ROUND(G60,3),2)</f>
        <v>0</v>
      </c>
      <c r="N60" s="38" t="s">
        <v>488</v>
      </c>
      <c r="O60">
        <f>(M60*21)/100</f>
        <v>0</v>
      </c>
      <c r="P60" t="s">
        <v>27</v>
      </c>
    </row>
    <row r="61" spans="1:16" ht="25.5" x14ac:dyDescent="0.2">
      <c r="A61" s="37" t="s">
        <v>54</v>
      </c>
      <c r="E61" s="41" t="s">
        <v>2152</v>
      </c>
    </row>
    <row r="62" spans="1:16" ht="38.25" x14ac:dyDescent="0.2">
      <c r="A62" s="37" t="s">
        <v>55</v>
      </c>
      <c r="E62" s="42" t="s">
        <v>2153</v>
      </c>
    </row>
    <row r="63" spans="1:16" ht="382.5" x14ac:dyDescent="0.2">
      <c r="A63" t="s">
        <v>57</v>
      </c>
      <c r="E63" s="41" t="s">
        <v>2154</v>
      </c>
    </row>
    <row r="64" spans="1:16" ht="25.5" x14ac:dyDescent="0.2">
      <c r="A64" t="s">
        <v>49</v>
      </c>
      <c r="B64" s="36" t="s">
        <v>101</v>
      </c>
      <c r="C64" s="36" t="s">
        <v>2155</v>
      </c>
      <c r="D64" s="37" t="s">
        <v>5</v>
      </c>
      <c r="E64" s="13" t="s">
        <v>2156</v>
      </c>
      <c r="F64" s="38" t="s">
        <v>504</v>
      </c>
      <c r="G64" s="39">
        <v>47.4</v>
      </c>
      <c r="H64" s="38">
        <v>0</v>
      </c>
      <c r="I64" s="38">
        <f>ROUND(G64*H64,6)</f>
        <v>0</v>
      </c>
      <c r="L64" s="40">
        <v>0</v>
      </c>
      <c r="M64" s="34">
        <f>ROUND(ROUND(L64,2)*ROUND(G64,3),2)</f>
        <v>0</v>
      </c>
      <c r="N64" s="38" t="s">
        <v>269</v>
      </c>
      <c r="O64">
        <f>(M64*21)/100</f>
        <v>0</v>
      </c>
      <c r="P64" t="s">
        <v>27</v>
      </c>
    </row>
    <row r="65" spans="1:16" x14ac:dyDescent="0.2">
      <c r="A65" s="37" t="s">
        <v>54</v>
      </c>
      <c r="E65" s="41" t="s">
        <v>2157</v>
      </c>
    </row>
    <row r="66" spans="1:16" x14ac:dyDescent="0.2">
      <c r="A66" s="37" t="s">
        <v>55</v>
      </c>
      <c r="E66" s="42" t="s">
        <v>2158</v>
      </c>
    </row>
    <row r="67" spans="1:16" ht="242.25" x14ac:dyDescent="0.2">
      <c r="A67" t="s">
        <v>57</v>
      </c>
      <c r="E67" s="41" t="s">
        <v>2159</v>
      </c>
    </row>
    <row r="68" spans="1:16" x14ac:dyDescent="0.2">
      <c r="A68" t="s">
        <v>46</v>
      </c>
      <c r="C68" s="33" t="s">
        <v>2160</v>
      </c>
      <c r="E68" s="35" t="s">
        <v>2161</v>
      </c>
      <c r="J68" s="34">
        <f>0</f>
        <v>0</v>
      </c>
      <c r="K68" s="34">
        <f>0</f>
        <v>0</v>
      </c>
      <c r="L68" s="34">
        <f>0+L69</f>
        <v>0</v>
      </c>
      <c r="M68" s="34">
        <f>0+M69</f>
        <v>0</v>
      </c>
    </row>
    <row r="69" spans="1:16" ht="25.5" x14ac:dyDescent="0.2">
      <c r="A69" t="s">
        <v>49</v>
      </c>
      <c r="B69" s="36" t="s">
        <v>105</v>
      </c>
      <c r="C69" s="36" t="s">
        <v>2162</v>
      </c>
      <c r="D69" s="37" t="s">
        <v>5</v>
      </c>
      <c r="E69" s="13" t="s">
        <v>2163</v>
      </c>
      <c r="F69" s="38" t="s">
        <v>504</v>
      </c>
      <c r="G69" s="39">
        <v>1092.57</v>
      </c>
      <c r="H69" s="38">
        <v>0</v>
      </c>
      <c r="I69" s="38">
        <f>ROUND(G69*H69,6)</f>
        <v>0</v>
      </c>
      <c r="L69" s="40">
        <v>0</v>
      </c>
      <c r="M69" s="34">
        <f>ROUND(ROUND(L69,2)*ROUND(G69,3),2)</f>
        <v>0</v>
      </c>
      <c r="N69" s="38" t="s">
        <v>488</v>
      </c>
      <c r="O69">
        <f>(M69*21)/100</f>
        <v>0</v>
      </c>
      <c r="P69" t="s">
        <v>27</v>
      </c>
    </row>
    <row r="70" spans="1:16" ht="25.5" x14ac:dyDescent="0.2">
      <c r="A70" s="37" t="s">
        <v>54</v>
      </c>
      <c r="E70" s="41" t="s">
        <v>2164</v>
      </c>
    </row>
    <row r="71" spans="1:16" x14ac:dyDescent="0.2">
      <c r="A71" s="37" t="s">
        <v>55</v>
      </c>
      <c r="E71" s="42" t="s">
        <v>2165</v>
      </c>
    </row>
    <row r="72" spans="1:16" ht="191.25" x14ac:dyDescent="0.2">
      <c r="A72" t="s">
        <v>57</v>
      </c>
      <c r="E72" s="41" t="s">
        <v>2166</v>
      </c>
    </row>
    <row r="73" spans="1:16" x14ac:dyDescent="0.2">
      <c r="A73" t="s">
        <v>46</v>
      </c>
      <c r="C73" s="33" t="s">
        <v>390</v>
      </c>
      <c r="E73" s="35" t="s">
        <v>1702</v>
      </c>
      <c r="J73" s="34">
        <f>0</f>
        <v>0</v>
      </c>
      <c r="K73" s="34">
        <f>0</f>
        <v>0</v>
      </c>
      <c r="L73" s="34">
        <f>0+L74</f>
        <v>0</v>
      </c>
      <c r="M73" s="34">
        <f>0+M74</f>
        <v>0</v>
      </c>
    </row>
    <row r="74" spans="1:16" x14ac:dyDescent="0.2">
      <c r="A74" t="s">
        <v>49</v>
      </c>
      <c r="B74" s="36" t="s">
        <v>108</v>
      </c>
      <c r="C74" s="36" t="s">
        <v>2167</v>
      </c>
      <c r="D74" s="37" t="s">
        <v>5</v>
      </c>
      <c r="E74" s="13" t="s">
        <v>2168</v>
      </c>
      <c r="F74" s="38" t="s">
        <v>52</v>
      </c>
      <c r="G74" s="39">
        <v>16</v>
      </c>
      <c r="H74" s="38">
        <v>0</v>
      </c>
      <c r="I74" s="38">
        <f>ROUND(G74*H74,6)</f>
        <v>0</v>
      </c>
      <c r="L74" s="40">
        <v>0</v>
      </c>
      <c r="M74" s="34">
        <f>ROUND(ROUND(L74,2)*ROUND(G74,3),2)</f>
        <v>0</v>
      </c>
      <c r="N74" s="38" t="s">
        <v>488</v>
      </c>
      <c r="O74">
        <f>(M74*21)/100</f>
        <v>0</v>
      </c>
      <c r="P74" t="s">
        <v>27</v>
      </c>
    </row>
    <row r="75" spans="1:16" x14ac:dyDescent="0.2">
      <c r="A75" s="37" t="s">
        <v>54</v>
      </c>
      <c r="E75" s="41" t="s">
        <v>2169</v>
      </c>
    </row>
    <row r="76" spans="1:16" x14ac:dyDescent="0.2">
      <c r="A76" s="37" t="s">
        <v>55</v>
      </c>
      <c r="E76" s="42" t="s">
        <v>108</v>
      </c>
    </row>
    <row r="77" spans="1:16" ht="25.5" x14ac:dyDescent="0.2">
      <c r="A77" t="s">
        <v>57</v>
      </c>
      <c r="E77" s="41" t="s">
        <v>2170</v>
      </c>
    </row>
    <row r="78" spans="1:16" x14ac:dyDescent="0.2">
      <c r="A78" t="s">
        <v>46</v>
      </c>
      <c r="C78" s="33" t="s">
        <v>624</v>
      </c>
      <c r="E78" s="35" t="s">
        <v>625</v>
      </c>
      <c r="J78" s="34">
        <f>0</f>
        <v>0</v>
      </c>
      <c r="K78" s="34">
        <f>0</f>
        <v>0</v>
      </c>
      <c r="L78" s="34">
        <f>0+L79+L83</f>
        <v>0</v>
      </c>
      <c r="M78" s="34">
        <f>0+M79+M83</f>
        <v>0</v>
      </c>
    </row>
    <row r="79" spans="1:16" ht="25.5" x14ac:dyDescent="0.2">
      <c r="A79" t="s">
        <v>49</v>
      </c>
      <c r="B79" s="36" t="s">
        <v>111</v>
      </c>
      <c r="C79" s="36" t="s">
        <v>1718</v>
      </c>
      <c r="D79" s="37" t="s">
        <v>1719</v>
      </c>
      <c r="E79" s="13" t="s">
        <v>1720</v>
      </c>
      <c r="F79" s="38" t="s">
        <v>629</v>
      </c>
      <c r="G79" s="39">
        <v>128.80000000000001</v>
      </c>
      <c r="H79" s="38">
        <v>0</v>
      </c>
      <c r="I79" s="38">
        <f>ROUND(G79*H79,6)</f>
        <v>0</v>
      </c>
      <c r="L79" s="40">
        <v>0</v>
      </c>
      <c r="M79" s="34">
        <f>ROUND(ROUND(L79,2)*ROUND(G79,3),2)</f>
        <v>0</v>
      </c>
      <c r="N79" s="38" t="s">
        <v>269</v>
      </c>
      <c r="O79">
        <f>(M79*21)/100</f>
        <v>0</v>
      </c>
      <c r="P79" t="s">
        <v>27</v>
      </c>
    </row>
    <row r="80" spans="1:16" x14ac:dyDescent="0.2">
      <c r="A80" s="37" t="s">
        <v>54</v>
      </c>
      <c r="E80" s="41" t="s">
        <v>2171</v>
      </c>
    </row>
    <row r="81" spans="1:16" x14ac:dyDescent="0.2">
      <c r="A81" s="37" t="s">
        <v>55</v>
      </c>
      <c r="E81" s="42" t="s">
        <v>2172</v>
      </c>
    </row>
    <row r="82" spans="1:16" ht="140.25" x14ac:dyDescent="0.2">
      <c r="A82" t="s">
        <v>57</v>
      </c>
      <c r="E82" s="41" t="s">
        <v>2173</v>
      </c>
    </row>
    <row r="83" spans="1:16" ht="25.5" x14ac:dyDescent="0.2">
      <c r="A83" t="s">
        <v>49</v>
      </c>
      <c r="B83" s="36" t="s">
        <v>115</v>
      </c>
      <c r="C83" s="36" t="s">
        <v>626</v>
      </c>
      <c r="D83" s="37" t="s">
        <v>627</v>
      </c>
      <c r="E83" s="13" t="s">
        <v>628</v>
      </c>
      <c r="F83" s="38" t="s">
        <v>629</v>
      </c>
      <c r="G83" s="39">
        <v>186.71</v>
      </c>
      <c r="H83" s="38">
        <v>0</v>
      </c>
      <c r="I83" s="38">
        <f>ROUND(G83*H83,6)</f>
        <v>0</v>
      </c>
      <c r="L83" s="40">
        <v>0</v>
      </c>
      <c r="M83" s="34">
        <f>ROUND(ROUND(L83,2)*ROUND(G83,3),2)</f>
        <v>0</v>
      </c>
      <c r="N83" s="38" t="s">
        <v>269</v>
      </c>
      <c r="O83">
        <f>(M83*21)/100</f>
        <v>0</v>
      </c>
      <c r="P83" t="s">
        <v>27</v>
      </c>
    </row>
    <row r="84" spans="1:16" x14ac:dyDescent="0.2">
      <c r="A84" s="37" t="s">
        <v>54</v>
      </c>
      <c r="E84" s="41" t="s">
        <v>2174</v>
      </c>
    </row>
    <row r="85" spans="1:16" x14ac:dyDescent="0.2">
      <c r="A85" s="37" t="s">
        <v>55</v>
      </c>
      <c r="E85" s="42" t="s">
        <v>2175</v>
      </c>
    </row>
    <row r="86" spans="1:16" ht="140.25" x14ac:dyDescent="0.2">
      <c r="A86" t="s">
        <v>57</v>
      </c>
      <c r="E86"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2095</v>
      </c>
      <c r="M3" s="43">
        <f>Rekapitulace!C31</f>
        <v>0</v>
      </c>
      <c r="N3" s="25" t="s">
        <v>0</v>
      </c>
      <c r="O3" t="s">
        <v>23</v>
      </c>
      <c r="P3" t="s">
        <v>27</v>
      </c>
    </row>
    <row r="4" spans="1:20" ht="32.1" customHeight="1" x14ac:dyDescent="0.2">
      <c r="A4" s="28" t="s">
        <v>20</v>
      </c>
      <c r="B4" s="29" t="s">
        <v>28</v>
      </c>
      <c r="C4" s="2" t="s">
        <v>2095</v>
      </c>
      <c r="D4" s="9"/>
      <c r="E4" s="3" t="s">
        <v>2096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COUNTIFS(L8:L75,"=0",A8:A75,"P")+COUNTIFS(L8:L75,"",A8:A75,"P")+SUM(Q8:Q75)</f>
        <v>16</v>
      </c>
    </row>
    <row r="8" spans="1:20" x14ac:dyDescent="0.2">
      <c r="A8" t="s">
        <v>44</v>
      </c>
      <c r="C8" s="30" t="s">
        <v>2178</v>
      </c>
      <c r="E8" s="32" t="s">
        <v>2177</v>
      </c>
      <c r="J8" s="31">
        <f>0+J9+J26+J47+J60+J65+J70</f>
        <v>0</v>
      </c>
      <c r="K8" s="31">
        <f>0+K9+K26+K47+K60+K65+K70</f>
        <v>0</v>
      </c>
      <c r="L8" s="31">
        <f>0+L9+L26+L47+L60+L65+L70</f>
        <v>0</v>
      </c>
      <c r="M8" s="31">
        <f>0+M9+M26+M47+M60+M65+M70</f>
        <v>0</v>
      </c>
    </row>
    <row r="9" spans="1:20" x14ac:dyDescent="0.2">
      <c r="A9" t="s">
        <v>46</v>
      </c>
      <c r="C9" s="33" t="s">
        <v>47</v>
      </c>
      <c r="E9" s="35" t="s">
        <v>501</v>
      </c>
      <c r="J9" s="34">
        <f>0</f>
        <v>0</v>
      </c>
      <c r="K9" s="34">
        <f>0</f>
        <v>0</v>
      </c>
      <c r="L9" s="34">
        <f>0+L10+L14+L18+L22</f>
        <v>0</v>
      </c>
      <c r="M9" s="34">
        <f>0+M10+M14+M18+M22</f>
        <v>0</v>
      </c>
    </row>
    <row r="10" spans="1:20" x14ac:dyDescent="0.2">
      <c r="A10" t="s">
        <v>49</v>
      </c>
      <c r="B10" s="36" t="s">
        <v>47</v>
      </c>
      <c r="C10" s="36" t="s">
        <v>1599</v>
      </c>
      <c r="D10" s="37" t="s">
        <v>5</v>
      </c>
      <c r="E10" s="13" t="s">
        <v>1600</v>
      </c>
      <c r="F10" s="38" t="s">
        <v>283</v>
      </c>
      <c r="G10" s="39">
        <v>56.9</v>
      </c>
      <c r="H10" s="38">
        <v>0</v>
      </c>
      <c r="I10" s="38">
        <f>ROUND(G10*H10,6)</f>
        <v>0</v>
      </c>
      <c r="L10" s="40">
        <v>0</v>
      </c>
      <c r="M10" s="34">
        <f>ROUND(ROUND(L10,2)*ROUND(G10,3),2)</f>
        <v>0</v>
      </c>
      <c r="N10" s="38" t="s">
        <v>488</v>
      </c>
      <c r="O10">
        <f>(M10*21)/100</f>
        <v>0</v>
      </c>
      <c r="P10" t="s">
        <v>27</v>
      </c>
    </row>
    <row r="11" spans="1:20" x14ac:dyDescent="0.2">
      <c r="A11" s="37" t="s">
        <v>54</v>
      </c>
      <c r="E11" s="41" t="s">
        <v>2100</v>
      </c>
    </row>
    <row r="12" spans="1:20" x14ac:dyDescent="0.2">
      <c r="A12" s="37" t="s">
        <v>55</v>
      </c>
      <c r="E12" s="42" t="s">
        <v>2101</v>
      </c>
    </row>
    <row r="13" spans="1:20" ht="318.75" x14ac:dyDescent="0.2">
      <c r="A13" t="s">
        <v>57</v>
      </c>
      <c r="E13" s="41" t="s">
        <v>2102</v>
      </c>
    </row>
    <row r="14" spans="1:20" x14ac:dyDescent="0.2">
      <c r="A14" t="s">
        <v>49</v>
      </c>
      <c r="B14" s="36" t="s">
        <v>27</v>
      </c>
      <c r="C14" s="36" t="s">
        <v>1607</v>
      </c>
      <c r="D14" s="37" t="s">
        <v>5</v>
      </c>
      <c r="E14" s="13" t="s">
        <v>1608</v>
      </c>
      <c r="F14" s="38" t="s">
        <v>283</v>
      </c>
      <c r="G14" s="39">
        <v>63.3</v>
      </c>
      <c r="H14" s="38">
        <v>0</v>
      </c>
      <c r="I14" s="38">
        <f>ROUND(G14*H14,6)</f>
        <v>0</v>
      </c>
      <c r="L14" s="40">
        <v>0</v>
      </c>
      <c r="M14" s="34">
        <f>ROUND(ROUND(L14,2)*ROUND(G14,3),2)</f>
        <v>0</v>
      </c>
      <c r="N14" s="38" t="s">
        <v>488</v>
      </c>
      <c r="O14">
        <f>(M14*21)/100</f>
        <v>0</v>
      </c>
      <c r="P14" t="s">
        <v>27</v>
      </c>
    </row>
    <row r="15" spans="1:20" x14ac:dyDescent="0.2">
      <c r="A15" s="37" t="s">
        <v>54</v>
      </c>
      <c r="E15" s="41" t="s">
        <v>2107</v>
      </c>
    </row>
    <row r="16" spans="1:20" x14ac:dyDescent="0.2">
      <c r="A16" s="37" t="s">
        <v>55</v>
      </c>
      <c r="E16" s="42" t="s">
        <v>2101</v>
      </c>
    </row>
    <row r="17" spans="1:16" ht="229.5" x14ac:dyDescent="0.2">
      <c r="A17" t="s">
        <v>57</v>
      </c>
      <c r="E17" s="41" t="s">
        <v>2108</v>
      </c>
    </row>
    <row r="18" spans="1:16" x14ac:dyDescent="0.2">
      <c r="A18" t="s">
        <v>49</v>
      </c>
      <c r="B18" s="36" t="s">
        <v>26</v>
      </c>
      <c r="C18" s="36" t="s">
        <v>2109</v>
      </c>
      <c r="D18" s="37" t="s">
        <v>5</v>
      </c>
      <c r="E18" s="13" t="s">
        <v>2110</v>
      </c>
      <c r="F18" s="38" t="s">
        <v>504</v>
      </c>
      <c r="G18" s="39">
        <v>500.75</v>
      </c>
      <c r="H18" s="38">
        <v>0</v>
      </c>
      <c r="I18" s="38">
        <f>ROUND(G18*H18,6)</f>
        <v>0</v>
      </c>
      <c r="L18" s="40">
        <v>0</v>
      </c>
      <c r="M18" s="34">
        <f>ROUND(ROUND(L18,2)*ROUND(G18,3),2)</f>
        <v>0</v>
      </c>
      <c r="N18" s="38" t="s">
        <v>488</v>
      </c>
      <c r="O18">
        <f>(M18*21)/100</f>
        <v>0</v>
      </c>
      <c r="P18" t="s">
        <v>27</v>
      </c>
    </row>
    <row r="19" spans="1:16" x14ac:dyDescent="0.2">
      <c r="A19" s="37" t="s">
        <v>54</v>
      </c>
      <c r="E19" s="41" t="s">
        <v>2111</v>
      </c>
    </row>
    <row r="20" spans="1:16" x14ac:dyDescent="0.2">
      <c r="A20" s="37" t="s">
        <v>55</v>
      </c>
      <c r="E20" s="42" t="s">
        <v>2101</v>
      </c>
    </row>
    <row r="21" spans="1:16" ht="38.25" x14ac:dyDescent="0.2">
      <c r="A21" t="s">
        <v>57</v>
      </c>
      <c r="E21" s="41" t="s">
        <v>2112</v>
      </c>
    </row>
    <row r="22" spans="1:16" x14ac:dyDescent="0.2">
      <c r="A22" t="s">
        <v>49</v>
      </c>
      <c r="B22" s="36" t="s">
        <v>65</v>
      </c>
      <c r="C22" s="36" t="s">
        <v>2113</v>
      </c>
      <c r="D22" s="37" t="s">
        <v>5</v>
      </c>
      <c r="E22" s="13" t="s">
        <v>2114</v>
      </c>
      <c r="F22" s="38" t="s">
        <v>504</v>
      </c>
      <c r="G22" s="39">
        <v>500.75</v>
      </c>
      <c r="H22" s="38">
        <v>0</v>
      </c>
      <c r="I22" s="38">
        <f>ROUND(G22*H22,6)</f>
        <v>0</v>
      </c>
      <c r="L22" s="40">
        <v>0</v>
      </c>
      <c r="M22" s="34">
        <f>ROUND(ROUND(L22,2)*ROUND(G22,3),2)</f>
        <v>0</v>
      </c>
      <c r="N22" s="38" t="s">
        <v>488</v>
      </c>
      <c r="O22">
        <f>(M22*21)/100</f>
        <v>0</v>
      </c>
      <c r="P22" t="s">
        <v>27</v>
      </c>
    </row>
    <row r="23" spans="1:16" x14ac:dyDescent="0.2">
      <c r="A23" s="37" t="s">
        <v>54</v>
      </c>
      <c r="E23" s="41" t="s">
        <v>2111</v>
      </c>
    </row>
    <row r="24" spans="1:16" x14ac:dyDescent="0.2">
      <c r="A24" s="37" t="s">
        <v>55</v>
      </c>
      <c r="E24" s="42" t="s">
        <v>2101</v>
      </c>
    </row>
    <row r="25" spans="1:16" ht="25.5" x14ac:dyDescent="0.2">
      <c r="A25" t="s">
        <v>57</v>
      </c>
      <c r="E25" s="41" t="s">
        <v>2115</v>
      </c>
    </row>
    <row r="26" spans="1:16" x14ac:dyDescent="0.2">
      <c r="A26" t="s">
        <v>46</v>
      </c>
      <c r="C26" s="33" t="s">
        <v>27</v>
      </c>
      <c r="E26" s="35" t="s">
        <v>2116</v>
      </c>
      <c r="J26" s="34">
        <f>0</f>
        <v>0</v>
      </c>
      <c r="K26" s="34">
        <f>0</f>
        <v>0</v>
      </c>
      <c r="L26" s="34">
        <f>0+L27+L31+L35+L39+L43</f>
        <v>0</v>
      </c>
      <c r="M26" s="34">
        <f>0+M27+M31+M35+M39+M43</f>
        <v>0</v>
      </c>
    </row>
    <row r="27" spans="1:16" x14ac:dyDescent="0.2">
      <c r="A27" t="s">
        <v>49</v>
      </c>
      <c r="B27" s="36" t="s">
        <v>69</v>
      </c>
      <c r="C27" s="36" t="s">
        <v>2117</v>
      </c>
      <c r="D27" s="37" t="s">
        <v>5</v>
      </c>
      <c r="E27" s="13" t="s">
        <v>2118</v>
      </c>
      <c r="F27" s="38" t="s">
        <v>283</v>
      </c>
      <c r="G27" s="39">
        <v>98.6</v>
      </c>
      <c r="H27" s="38">
        <v>0</v>
      </c>
      <c r="I27" s="38">
        <f>ROUND(G27*H27,6)</f>
        <v>0</v>
      </c>
      <c r="L27" s="40">
        <v>0</v>
      </c>
      <c r="M27" s="34">
        <f>ROUND(ROUND(L27,2)*ROUND(G27,3),2)</f>
        <v>0</v>
      </c>
      <c r="N27" s="38" t="s">
        <v>488</v>
      </c>
      <c r="O27">
        <f>(M27*21)/100</f>
        <v>0</v>
      </c>
      <c r="P27" t="s">
        <v>27</v>
      </c>
    </row>
    <row r="28" spans="1:16" x14ac:dyDescent="0.2">
      <c r="A28" s="37" t="s">
        <v>54</v>
      </c>
      <c r="E28" s="41" t="s">
        <v>2119</v>
      </c>
    </row>
    <row r="29" spans="1:16" x14ac:dyDescent="0.2">
      <c r="A29" s="37" t="s">
        <v>55</v>
      </c>
      <c r="E29" s="42" t="s">
        <v>2120</v>
      </c>
    </row>
    <row r="30" spans="1:16" ht="409.5" x14ac:dyDescent="0.2">
      <c r="A30" t="s">
        <v>57</v>
      </c>
      <c r="E30" s="41" t="s">
        <v>2121</v>
      </c>
    </row>
    <row r="31" spans="1:16" x14ac:dyDescent="0.2">
      <c r="A31" t="s">
        <v>49</v>
      </c>
      <c r="B31" s="36" t="s">
        <v>73</v>
      </c>
      <c r="C31" s="36" t="s">
        <v>2122</v>
      </c>
      <c r="D31" s="37" t="s">
        <v>5</v>
      </c>
      <c r="E31" s="13" t="s">
        <v>2123</v>
      </c>
      <c r="F31" s="38" t="s">
        <v>283</v>
      </c>
      <c r="G31" s="39">
        <v>25.5</v>
      </c>
      <c r="H31" s="38">
        <v>0</v>
      </c>
      <c r="I31" s="38">
        <f>ROUND(G31*H31,6)</f>
        <v>0</v>
      </c>
      <c r="L31" s="40">
        <v>0</v>
      </c>
      <c r="M31" s="34">
        <f>ROUND(ROUND(L31,2)*ROUND(G31,3),2)</f>
        <v>0</v>
      </c>
      <c r="N31" s="38" t="s">
        <v>488</v>
      </c>
      <c r="O31">
        <f>(M31*21)/100</f>
        <v>0</v>
      </c>
      <c r="P31" t="s">
        <v>27</v>
      </c>
    </row>
    <row r="32" spans="1:16" x14ac:dyDescent="0.2">
      <c r="A32" s="37" t="s">
        <v>54</v>
      </c>
      <c r="E32" s="41" t="s">
        <v>2124</v>
      </c>
    </row>
    <row r="33" spans="1:16" x14ac:dyDescent="0.2">
      <c r="A33" s="37" t="s">
        <v>55</v>
      </c>
      <c r="E33" s="42" t="s">
        <v>2125</v>
      </c>
    </row>
    <row r="34" spans="1:16" ht="409.5" x14ac:dyDescent="0.2">
      <c r="A34" t="s">
        <v>57</v>
      </c>
      <c r="E34" s="41" t="s">
        <v>2121</v>
      </c>
    </row>
    <row r="35" spans="1:16" x14ac:dyDescent="0.2">
      <c r="A35" t="s">
        <v>49</v>
      </c>
      <c r="B35" s="36" t="s">
        <v>77</v>
      </c>
      <c r="C35" s="36" t="s">
        <v>2126</v>
      </c>
      <c r="D35" s="37" t="s">
        <v>5</v>
      </c>
      <c r="E35" s="13" t="s">
        <v>2127</v>
      </c>
      <c r="F35" s="38" t="s">
        <v>629</v>
      </c>
      <c r="G35" s="39">
        <v>6.16</v>
      </c>
      <c r="H35" s="38">
        <v>0</v>
      </c>
      <c r="I35" s="38">
        <f>ROUND(G35*H35,6)</f>
        <v>0</v>
      </c>
      <c r="L35" s="40">
        <v>0</v>
      </c>
      <c r="M35" s="34">
        <f>ROUND(ROUND(L35,2)*ROUND(G35,3),2)</f>
        <v>0</v>
      </c>
      <c r="N35" s="38" t="s">
        <v>488</v>
      </c>
      <c r="O35">
        <f>(M35*21)/100</f>
        <v>0</v>
      </c>
      <c r="P35" t="s">
        <v>27</v>
      </c>
    </row>
    <row r="36" spans="1:16" x14ac:dyDescent="0.2">
      <c r="A36" s="37" t="s">
        <v>54</v>
      </c>
      <c r="E36" s="41" t="s">
        <v>2128</v>
      </c>
    </row>
    <row r="37" spans="1:16" x14ac:dyDescent="0.2">
      <c r="A37" s="37" t="s">
        <v>55</v>
      </c>
      <c r="E37" s="42" t="s">
        <v>2120</v>
      </c>
    </row>
    <row r="38" spans="1:16" ht="267.75" x14ac:dyDescent="0.2">
      <c r="A38" t="s">
        <v>57</v>
      </c>
      <c r="E38" s="41" t="s">
        <v>2129</v>
      </c>
    </row>
    <row r="39" spans="1:16" x14ac:dyDescent="0.2">
      <c r="A39" t="s">
        <v>49</v>
      </c>
      <c r="B39" s="36" t="s">
        <v>81</v>
      </c>
      <c r="C39" s="36" t="s">
        <v>2130</v>
      </c>
      <c r="D39" s="37" t="s">
        <v>5</v>
      </c>
      <c r="E39" s="13" t="s">
        <v>2131</v>
      </c>
      <c r="F39" s="38" t="s">
        <v>288</v>
      </c>
      <c r="G39" s="39">
        <v>53.9</v>
      </c>
      <c r="H39" s="38">
        <v>0</v>
      </c>
      <c r="I39" s="38">
        <f>ROUND(G39*H39,6)</f>
        <v>0</v>
      </c>
      <c r="L39" s="40">
        <v>0</v>
      </c>
      <c r="M39" s="34">
        <f>ROUND(ROUND(L39,2)*ROUND(G39,3),2)</f>
        <v>0</v>
      </c>
      <c r="N39" s="38" t="s">
        <v>488</v>
      </c>
      <c r="O39">
        <f>(M39*21)/100</f>
        <v>0</v>
      </c>
      <c r="P39" t="s">
        <v>27</v>
      </c>
    </row>
    <row r="40" spans="1:16" x14ac:dyDescent="0.2">
      <c r="A40" s="37" t="s">
        <v>54</v>
      </c>
      <c r="E40" s="41" t="s">
        <v>2132</v>
      </c>
    </row>
    <row r="41" spans="1:16" x14ac:dyDescent="0.2">
      <c r="A41" s="37" t="s">
        <v>55</v>
      </c>
      <c r="E41" s="42" t="s">
        <v>2179</v>
      </c>
    </row>
    <row r="42" spans="1:16" ht="191.25" x14ac:dyDescent="0.2">
      <c r="A42" t="s">
        <v>57</v>
      </c>
      <c r="E42" s="41" t="s">
        <v>2134</v>
      </c>
    </row>
    <row r="43" spans="1:16" x14ac:dyDescent="0.2">
      <c r="A43" t="s">
        <v>49</v>
      </c>
      <c r="B43" s="36" t="s">
        <v>85</v>
      </c>
      <c r="C43" s="36" t="s">
        <v>2135</v>
      </c>
      <c r="D43" s="37" t="s">
        <v>5</v>
      </c>
      <c r="E43" s="13" t="s">
        <v>2136</v>
      </c>
      <c r="F43" s="38" t="s">
        <v>288</v>
      </c>
      <c r="G43" s="39">
        <v>292.60000000000002</v>
      </c>
      <c r="H43" s="38">
        <v>0</v>
      </c>
      <c r="I43" s="38">
        <f>ROUND(G43*H43,6)</f>
        <v>0</v>
      </c>
      <c r="L43" s="40">
        <v>0</v>
      </c>
      <c r="M43" s="34">
        <f>ROUND(ROUND(L43,2)*ROUND(G43,3),2)</f>
        <v>0</v>
      </c>
      <c r="N43" s="38" t="s">
        <v>488</v>
      </c>
      <c r="O43">
        <f>(M43*21)/100</f>
        <v>0</v>
      </c>
      <c r="P43" t="s">
        <v>27</v>
      </c>
    </row>
    <row r="44" spans="1:16" x14ac:dyDescent="0.2">
      <c r="A44" s="37" t="s">
        <v>54</v>
      </c>
      <c r="E44" s="41" t="s">
        <v>2137</v>
      </c>
    </row>
    <row r="45" spans="1:16" x14ac:dyDescent="0.2">
      <c r="A45" s="37" t="s">
        <v>55</v>
      </c>
      <c r="E45" s="42" t="s">
        <v>2180</v>
      </c>
    </row>
    <row r="46" spans="1:16" ht="191.25" x14ac:dyDescent="0.2">
      <c r="A46" t="s">
        <v>57</v>
      </c>
      <c r="E46" s="41" t="s">
        <v>2134</v>
      </c>
    </row>
    <row r="47" spans="1:16" x14ac:dyDescent="0.2">
      <c r="A47" t="s">
        <v>46</v>
      </c>
      <c r="C47" s="33" t="s">
        <v>26</v>
      </c>
      <c r="E47" s="35" t="s">
        <v>2139</v>
      </c>
      <c r="J47" s="34">
        <f>0</f>
        <v>0</v>
      </c>
      <c r="K47" s="34">
        <f>0</f>
        <v>0</v>
      </c>
      <c r="L47" s="34">
        <f>0+L48+L52+L56</f>
        <v>0</v>
      </c>
      <c r="M47" s="34">
        <f>0+M48+M52+M56</f>
        <v>0</v>
      </c>
    </row>
    <row r="48" spans="1:16" x14ac:dyDescent="0.2">
      <c r="A48" t="s">
        <v>49</v>
      </c>
      <c r="B48" s="36" t="s">
        <v>88</v>
      </c>
      <c r="C48" s="36" t="s">
        <v>2140</v>
      </c>
      <c r="D48" s="37" t="s">
        <v>5</v>
      </c>
      <c r="E48" s="13" t="s">
        <v>2141</v>
      </c>
      <c r="F48" s="38" t="s">
        <v>283</v>
      </c>
      <c r="G48" s="39">
        <v>23.8</v>
      </c>
      <c r="H48" s="38">
        <v>0</v>
      </c>
      <c r="I48" s="38">
        <f>ROUND(G48*H48,6)</f>
        <v>0</v>
      </c>
      <c r="L48" s="40">
        <v>0</v>
      </c>
      <c r="M48" s="34">
        <f>ROUND(ROUND(L48,2)*ROUND(G48,3),2)</f>
        <v>0</v>
      </c>
      <c r="N48" s="38" t="s">
        <v>488</v>
      </c>
      <c r="O48">
        <f>(M48*21)/100</f>
        <v>0</v>
      </c>
      <c r="P48" t="s">
        <v>27</v>
      </c>
    </row>
    <row r="49" spans="1:16" x14ac:dyDescent="0.2">
      <c r="A49" s="37" t="s">
        <v>54</v>
      </c>
      <c r="E49" s="41" t="s">
        <v>2181</v>
      </c>
    </row>
    <row r="50" spans="1:16" x14ac:dyDescent="0.2">
      <c r="A50" s="37" t="s">
        <v>55</v>
      </c>
      <c r="E50" s="42" t="s">
        <v>2182</v>
      </c>
    </row>
    <row r="51" spans="1:16" ht="242.25" x14ac:dyDescent="0.2">
      <c r="A51" t="s">
        <v>57</v>
      </c>
      <c r="E51" s="41" t="s">
        <v>2144</v>
      </c>
    </row>
    <row r="52" spans="1:16" x14ac:dyDescent="0.2">
      <c r="A52" t="s">
        <v>49</v>
      </c>
      <c r="B52" s="36" t="s">
        <v>91</v>
      </c>
      <c r="C52" s="36" t="s">
        <v>2145</v>
      </c>
      <c r="D52" s="37" t="s">
        <v>5</v>
      </c>
      <c r="E52" s="13" t="s">
        <v>2146</v>
      </c>
      <c r="F52" s="38" t="s">
        <v>504</v>
      </c>
      <c r="G52" s="39">
        <v>828.8</v>
      </c>
      <c r="H52" s="38">
        <v>0</v>
      </c>
      <c r="I52" s="38">
        <f>ROUND(G52*H52,6)</f>
        <v>0</v>
      </c>
      <c r="L52" s="40">
        <v>0</v>
      </c>
      <c r="M52" s="34">
        <f>ROUND(ROUND(L52,2)*ROUND(G52,3),2)</f>
        <v>0</v>
      </c>
      <c r="N52" s="38" t="s">
        <v>488</v>
      </c>
      <c r="O52">
        <f>(M52*21)/100</f>
        <v>0</v>
      </c>
      <c r="P52" t="s">
        <v>27</v>
      </c>
    </row>
    <row r="53" spans="1:16" x14ac:dyDescent="0.2">
      <c r="A53" s="37" t="s">
        <v>54</v>
      </c>
      <c r="E53" s="41" t="s">
        <v>2183</v>
      </c>
    </row>
    <row r="54" spans="1:16" ht="38.25" x14ac:dyDescent="0.2">
      <c r="A54" s="37" t="s">
        <v>55</v>
      </c>
      <c r="E54" s="42" t="s">
        <v>2184</v>
      </c>
    </row>
    <row r="55" spans="1:16" ht="306" x14ac:dyDescent="0.2">
      <c r="A55" t="s">
        <v>57</v>
      </c>
      <c r="E55" s="41" t="s">
        <v>2185</v>
      </c>
    </row>
    <row r="56" spans="1:16" ht="25.5" x14ac:dyDescent="0.2">
      <c r="A56" t="s">
        <v>49</v>
      </c>
      <c r="B56" s="36" t="s">
        <v>95</v>
      </c>
      <c r="C56" s="36" t="s">
        <v>2155</v>
      </c>
      <c r="D56" s="37" t="s">
        <v>5</v>
      </c>
      <c r="E56" s="13" t="s">
        <v>2156</v>
      </c>
      <c r="F56" s="38" t="s">
        <v>504</v>
      </c>
      <c r="G56" s="39">
        <v>47.4</v>
      </c>
      <c r="H56" s="38">
        <v>0</v>
      </c>
      <c r="I56" s="38">
        <f>ROUND(G56*H56,6)</f>
        <v>0</v>
      </c>
      <c r="L56" s="40">
        <v>0</v>
      </c>
      <c r="M56" s="34">
        <f>ROUND(ROUND(L56,2)*ROUND(G56,3),2)</f>
        <v>0</v>
      </c>
      <c r="N56" s="38" t="s">
        <v>269</v>
      </c>
      <c r="O56">
        <f>(M56*21)/100</f>
        <v>0</v>
      </c>
      <c r="P56" t="s">
        <v>27</v>
      </c>
    </row>
    <row r="57" spans="1:16" x14ac:dyDescent="0.2">
      <c r="A57" s="37" t="s">
        <v>54</v>
      </c>
      <c r="E57" s="41" t="s">
        <v>2186</v>
      </c>
    </row>
    <row r="58" spans="1:16" x14ac:dyDescent="0.2">
      <c r="A58" s="37" t="s">
        <v>55</v>
      </c>
      <c r="E58" s="42" t="s">
        <v>2187</v>
      </c>
    </row>
    <row r="59" spans="1:16" ht="306" x14ac:dyDescent="0.2">
      <c r="A59" t="s">
        <v>57</v>
      </c>
      <c r="E59" s="41" t="s">
        <v>2185</v>
      </c>
    </row>
    <row r="60" spans="1:16" x14ac:dyDescent="0.2">
      <c r="A60" t="s">
        <v>46</v>
      </c>
      <c r="C60" s="33" t="s">
        <v>2160</v>
      </c>
      <c r="E60" s="35" t="s">
        <v>2161</v>
      </c>
      <c r="J60" s="34">
        <f>0</f>
        <v>0</v>
      </c>
      <c r="K60" s="34">
        <f>0</f>
        <v>0</v>
      </c>
      <c r="L60" s="34">
        <f>0+L61</f>
        <v>0</v>
      </c>
      <c r="M60" s="34">
        <f>0+M61</f>
        <v>0</v>
      </c>
    </row>
    <row r="61" spans="1:16" ht="25.5" x14ac:dyDescent="0.2">
      <c r="A61" t="s">
        <v>49</v>
      </c>
      <c r="B61" s="36" t="s">
        <v>98</v>
      </c>
      <c r="C61" s="36" t="s">
        <v>2162</v>
      </c>
      <c r="D61" s="37" t="s">
        <v>5</v>
      </c>
      <c r="E61" s="13" t="s">
        <v>2163</v>
      </c>
      <c r="F61" s="38" t="s">
        <v>504</v>
      </c>
      <c r="G61" s="39">
        <v>586.6</v>
      </c>
      <c r="H61" s="38">
        <v>0</v>
      </c>
      <c r="I61" s="38">
        <f>ROUND(G61*H61,6)</f>
        <v>0</v>
      </c>
      <c r="L61" s="40">
        <v>0</v>
      </c>
      <c r="M61" s="34">
        <f>ROUND(ROUND(L61,2)*ROUND(G61,3),2)</f>
        <v>0</v>
      </c>
      <c r="N61" s="38" t="s">
        <v>488</v>
      </c>
      <c r="O61">
        <f>(M61*21)/100</f>
        <v>0</v>
      </c>
      <c r="P61" t="s">
        <v>27</v>
      </c>
    </row>
    <row r="62" spans="1:16" ht="25.5" x14ac:dyDescent="0.2">
      <c r="A62" s="37" t="s">
        <v>54</v>
      </c>
      <c r="E62" s="41" t="s">
        <v>2164</v>
      </c>
    </row>
    <row r="63" spans="1:16" x14ac:dyDescent="0.2">
      <c r="A63" s="37" t="s">
        <v>55</v>
      </c>
      <c r="E63" s="42" t="s">
        <v>2188</v>
      </c>
    </row>
    <row r="64" spans="1:16" ht="191.25" x14ac:dyDescent="0.2">
      <c r="A64" t="s">
        <v>57</v>
      </c>
      <c r="E64" s="41" t="s">
        <v>2166</v>
      </c>
    </row>
    <row r="65" spans="1:16" x14ac:dyDescent="0.2">
      <c r="A65" t="s">
        <v>46</v>
      </c>
      <c r="C65" s="33" t="s">
        <v>390</v>
      </c>
      <c r="E65" s="35" t="s">
        <v>1702</v>
      </c>
      <c r="J65" s="34">
        <f>0</f>
        <v>0</v>
      </c>
      <c r="K65" s="34">
        <f>0</f>
        <v>0</v>
      </c>
      <c r="L65" s="34">
        <f>0+L66</f>
        <v>0</v>
      </c>
      <c r="M65" s="34">
        <f>0+M66</f>
        <v>0</v>
      </c>
    </row>
    <row r="66" spans="1:16" x14ac:dyDescent="0.2">
      <c r="A66" t="s">
        <v>49</v>
      </c>
      <c r="B66" s="36" t="s">
        <v>101</v>
      </c>
      <c r="C66" s="36" t="s">
        <v>2167</v>
      </c>
      <c r="D66" s="37" t="s">
        <v>5</v>
      </c>
      <c r="E66" s="13" t="s">
        <v>2168</v>
      </c>
      <c r="F66" s="38" t="s">
        <v>52</v>
      </c>
      <c r="G66" s="39">
        <v>16</v>
      </c>
      <c r="H66" s="38">
        <v>0</v>
      </c>
      <c r="I66" s="38">
        <f>ROUND(G66*H66,6)</f>
        <v>0</v>
      </c>
      <c r="L66" s="40">
        <v>0</v>
      </c>
      <c r="M66" s="34">
        <f>ROUND(ROUND(L66,2)*ROUND(G66,3),2)</f>
        <v>0</v>
      </c>
      <c r="N66" s="38" t="s">
        <v>488</v>
      </c>
      <c r="O66">
        <f>(M66*21)/100</f>
        <v>0</v>
      </c>
      <c r="P66" t="s">
        <v>27</v>
      </c>
    </row>
    <row r="67" spans="1:16" x14ac:dyDescent="0.2">
      <c r="A67" s="37" t="s">
        <v>54</v>
      </c>
      <c r="E67" s="41" t="s">
        <v>2169</v>
      </c>
    </row>
    <row r="68" spans="1:16" x14ac:dyDescent="0.2">
      <c r="A68" s="37" t="s">
        <v>55</v>
      </c>
      <c r="E68" s="42" t="s">
        <v>108</v>
      </c>
    </row>
    <row r="69" spans="1:16" ht="25.5" x14ac:dyDescent="0.2">
      <c r="A69" t="s">
        <v>57</v>
      </c>
      <c r="E69" s="41" t="s">
        <v>2170</v>
      </c>
    </row>
    <row r="70" spans="1:16" x14ac:dyDescent="0.2">
      <c r="A70" t="s">
        <v>46</v>
      </c>
      <c r="C70" s="33" t="s">
        <v>624</v>
      </c>
      <c r="E70" s="35" t="s">
        <v>625</v>
      </c>
      <c r="J70" s="34">
        <f>0</f>
        <v>0</v>
      </c>
      <c r="K70" s="34">
        <f>0</f>
        <v>0</v>
      </c>
      <c r="L70" s="34">
        <f>0+L71+L75</f>
        <v>0</v>
      </c>
      <c r="M70" s="34">
        <f>0+M71+M75</f>
        <v>0</v>
      </c>
    </row>
    <row r="71" spans="1:16" ht="25.5" x14ac:dyDescent="0.2">
      <c r="A71" t="s">
        <v>49</v>
      </c>
      <c r="B71" s="36" t="s">
        <v>105</v>
      </c>
      <c r="C71" s="36" t="s">
        <v>1718</v>
      </c>
      <c r="D71" s="37" t="s">
        <v>1719</v>
      </c>
      <c r="E71" s="13" t="s">
        <v>1720</v>
      </c>
      <c r="F71" s="38" t="s">
        <v>629</v>
      </c>
      <c r="G71" s="39">
        <v>153.4</v>
      </c>
      <c r="H71" s="38">
        <v>0</v>
      </c>
      <c r="I71" s="38">
        <f>ROUND(G71*H71,6)</f>
        <v>0</v>
      </c>
      <c r="L71" s="40">
        <v>0</v>
      </c>
      <c r="M71" s="34">
        <f>ROUND(ROUND(L71,2)*ROUND(G71,3),2)</f>
        <v>0</v>
      </c>
      <c r="N71" s="38" t="s">
        <v>269</v>
      </c>
      <c r="O71">
        <f>(M71*21)/100</f>
        <v>0</v>
      </c>
      <c r="P71" t="s">
        <v>27</v>
      </c>
    </row>
    <row r="72" spans="1:16" x14ac:dyDescent="0.2">
      <c r="A72" s="37" t="s">
        <v>54</v>
      </c>
      <c r="E72" s="41" t="s">
        <v>2171</v>
      </c>
    </row>
    <row r="73" spans="1:16" x14ac:dyDescent="0.2">
      <c r="A73" s="37" t="s">
        <v>55</v>
      </c>
      <c r="E73" s="42" t="s">
        <v>2189</v>
      </c>
    </row>
    <row r="74" spans="1:16" ht="140.25" x14ac:dyDescent="0.2">
      <c r="A74" t="s">
        <v>57</v>
      </c>
      <c r="E74" s="41" t="s">
        <v>2173</v>
      </c>
    </row>
    <row r="75" spans="1:16" ht="25.5" x14ac:dyDescent="0.2">
      <c r="A75" t="s">
        <v>49</v>
      </c>
      <c r="B75" s="36" t="s">
        <v>108</v>
      </c>
      <c r="C75" s="36" t="s">
        <v>626</v>
      </c>
      <c r="D75" s="37" t="s">
        <v>627</v>
      </c>
      <c r="E75" s="13" t="s">
        <v>628</v>
      </c>
      <c r="F75" s="38" t="s">
        <v>629</v>
      </c>
      <c r="G75" s="39">
        <v>173.22</v>
      </c>
      <c r="H75" s="38">
        <v>0</v>
      </c>
      <c r="I75" s="38">
        <f>ROUND(G75*H75,6)</f>
        <v>0</v>
      </c>
      <c r="L75" s="40">
        <v>0</v>
      </c>
      <c r="M75" s="34">
        <f>ROUND(ROUND(L75,2)*ROUND(G75,3),2)</f>
        <v>0</v>
      </c>
      <c r="N75" s="38" t="s">
        <v>269</v>
      </c>
      <c r="O75">
        <f>(M75*21)/100</f>
        <v>0</v>
      </c>
      <c r="P75" t="s">
        <v>27</v>
      </c>
    </row>
    <row r="76" spans="1:16" x14ac:dyDescent="0.2">
      <c r="A76" s="37" t="s">
        <v>54</v>
      </c>
      <c r="E76" s="41" t="s">
        <v>2174</v>
      </c>
    </row>
    <row r="77" spans="1:16" x14ac:dyDescent="0.2">
      <c r="A77" s="37" t="s">
        <v>55</v>
      </c>
      <c r="E77" s="42" t="s">
        <v>2190</v>
      </c>
    </row>
    <row r="78" spans="1:16" ht="140.25" x14ac:dyDescent="0.2">
      <c r="A78" t="s">
        <v>57</v>
      </c>
      <c r="E78"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COUNTIFS(L8:L404,"=0",A8:A404,"P")+COUNTIFS(L8:L404,"",A8:A404,"P")+SUM(Q8:Q404)</f>
        <v>99</v>
      </c>
    </row>
    <row r="8" spans="1:20" x14ac:dyDescent="0.2">
      <c r="A8" t="s">
        <v>44</v>
      </c>
      <c r="C8" s="30" t="s">
        <v>45</v>
      </c>
      <c r="E8" s="32" t="s">
        <v>17</v>
      </c>
      <c r="J8" s="31">
        <f>0+J9+J150+J255</f>
        <v>0</v>
      </c>
      <c r="K8" s="31">
        <f>0+K9+K150+K255</f>
        <v>0</v>
      </c>
      <c r="L8" s="31">
        <f>0+L9+L150+L255</f>
        <v>0</v>
      </c>
      <c r="M8" s="31">
        <f>0+M9+M150+M255</f>
        <v>0</v>
      </c>
    </row>
    <row r="9" spans="1:20" x14ac:dyDescent="0.2">
      <c r="A9" t="s">
        <v>46</v>
      </c>
      <c r="C9" s="33" t="s">
        <v>47</v>
      </c>
      <c r="E9" s="35" t="s">
        <v>48</v>
      </c>
      <c r="J9" s="34">
        <f>0</f>
        <v>0</v>
      </c>
      <c r="K9" s="34">
        <f>0</f>
        <v>0</v>
      </c>
      <c r="L9" s="34">
        <f>0+L10+L14+L18+L22+L26+L30+L34+L38+L42+L46+L50+L54+L58+L62+L66+L70+L74+L78+L82+L86+L90+L94+L98+L102+L106+L110+L114+L118+L122+L126+L130+L134+L138+L142+L146</f>
        <v>0</v>
      </c>
      <c r="M9" s="34">
        <f>0+M10+M14+M18+M22+M26+M30+M34+M38+M42+M46+M50+M54+M58+M62+M66+M70+M74+M78+M82+M86+M90+M94+M98+M102+M106+M110+M114+M118+M122+M126+M130+M134+M138+M142+M146</f>
        <v>0</v>
      </c>
    </row>
    <row r="10" spans="1:20" x14ac:dyDescent="0.2">
      <c r="A10" t="s">
        <v>49</v>
      </c>
      <c r="B10" s="36" t="s">
        <v>47</v>
      </c>
      <c r="C10" s="36" t="s">
        <v>50</v>
      </c>
      <c r="D10" s="37" t="s">
        <v>5</v>
      </c>
      <c r="E10" s="13" t="s">
        <v>51</v>
      </c>
      <c r="F10" s="38" t="s">
        <v>52</v>
      </c>
      <c r="G10" s="39">
        <v>2</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56</v>
      </c>
    </row>
    <row r="13" spans="1:20" x14ac:dyDescent="0.2">
      <c r="A13" t="s">
        <v>57</v>
      </c>
      <c r="E13" s="41" t="s">
        <v>58</v>
      </c>
    </row>
    <row r="14" spans="1:20" x14ac:dyDescent="0.2">
      <c r="A14" t="s">
        <v>49</v>
      </c>
      <c r="B14" s="36" t="s">
        <v>27</v>
      </c>
      <c r="C14" s="36" t="s">
        <v>59</v>
      </c>
      <c r="D14" s="37" t="s">
        <v>5</v>
      </c>
      <c r="E14" s="13" t="s">
        <v>60</v>
      </c>
      <c r="F14" s="38" t="s">
        <v>52</v>
      </c>
      <c r="G14" s="39">
        <v>1</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61</v>
      </c>
    </row>
    <row r="17" spans="1:16" x14ac:dyDescent="0.2">
      <c r="A17" t="s">
        <v>57</v>
      </c>
      <c r="E17" s="41" t="s">
        <v>58</v>
      </c>
    </row>
    <row r="18" spans="1:16" x14ac:dyDescent="0.2">
      <c r="A18" t="s">
        <v>49</v>
      </c>
      <c r="B18" s="36" t="s">
        <v>26</v>
      </c>
      <c r="C18" s="36" t="s">
        <v>62</v>
      </c>
      <c r="D18" s="37" t="s">
        <v>5</v>
      </c>
      <c r="E18" s="13" t="s">
        <v>63</v>
      </c>
      <c r="F18" s="38" t="s">
        <v>52</v>
      </c>
      <c r="G18" s="39">
        <v>1</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64</v>
      </c>
    </row>
    <row r="21" spans="1:16" x14ac:dyDescent="0.2">
      <c r="A21" t="s">
        <v>57</v>
      </c>
      <c r="E21" s="41" t="s">
        <v>58</v>
      </c>
    </row>
    <row r="22" spans="1:16" ht="25.5" x14ac:dyDescent="0.2">
      <c r="A22" t="s">
        <v>49</v>
      </c>
      <c r="B22" s="36" t="s">
        <v>65</v>
      </c>
      <c r="C22" s="36" t="s">
        <v>66</v>
      </c>
      <c r="D22" s="37" t="s">
        <v>5</v>
      </c>
      <c r="E22" s="13" t="s">
        <v>67</v>
      </c>
      <c r="F22" s="38" t="s">
        <v>52</v>
      </c>
      <c r="G22" s="39">
        <v>6</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68</v>
      </c>
    </row>
    <row r="25" spans="1:16" x14ac:dyDescent="0.2">
      <c r="A25" t="s">
        <v>57</v>
      </c>
      <c r="E25" s="41" t="s">
        <v>58</v>
      </c>
    </row>
    <row r="26" spans="1:16" x14ac:dyDescent="0.2">
      <c r="A26" t="s">
        <v>49</v>
      </c>
      <c r="B26" s="36" t="s">
        <v>69</v>
      </c>
      <c r="C26" s="36" t="s">
        <v>70</v>
      </c>
      <c r="D26" s="37" t="s">
        <v>5</v>
      </c>
      <c r="E26" s="13" t="s">
        <v>71</v>
      </c>
      <c r="F26" s="38" t="s">
        <v>52</v>
      </c>
      <c r="G26" s="39">
        <v>1</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72</v>
      </c>
    </row>
    <row r="29" spans="1:16" x14ac:dyDescent="0.2">
      <c r="A29" t="s">
        <v>57</v>
      </c>
      <c r="E29" s="41" t="s">
        <v>58</v>
      </c>
    </row>
    <row r="30" spans="1:16" x14ac:dyDescent="0.2">
      <c r="A30" t="s">
        <v>49</v>
      </c>
      <c r="B30" s="36" t="s">
        <v>73</v>
      </c>
      <c r="C30" s="36" t="s">
        <v>74</v>
      </c>
      <c r="D30" s="37" t="s">
        <v>5</v>
      </c>
      <c r="E30" s="13" t="s">
        <v>75</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76</v>
      </c>
    </row>
    <row r="33" spans="1:16" x14ac:dyDescent="0.2">
      <c r="A33" t="s">
        <v>57</v>
      </c>
      <c r="E33" s="41" t="s">
        <v>58</v>
      </c>
    </row>
    <row r="34" spans="1:16" x14ac:dyDescent="0.2">
      <c r="A34" t="s">
        <v>49</v>
      </c>
      <c r="B34" s="36" t="s">
        <v>77</v>
      </c>
      <c r="C34" s="36" t="s">
        <v>78</v>
      </c>
      <c r="D34" s="37" t="s">
        <v>5</v>
      </c>
      <c r="E34" s="13" t="s">
        <v>79</v>
      </c>
      <c r="F34" s="38" t="s">
        <v>52</v>
      </c>
      <c r="G34" s="39">
        <v>1</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80</v>
      </c>
    </row>
    <row r="37" spans="1:16" x14ac:dyDescent="0.2">
      <c r="A37" t="s">
        <v>57</v>
      </c>
      <c r="E37" s="41" t="s">
        <v>58</v>
      </c>
    </row>
    <row r="38" spans="1:16" x14ac:dyDescent="0.2">
      <c r="A38" t="s">
        <v>49</v>
      </c>
      <c r="B38" s="36" t="s">
        <v>81</v>
      </c>
      <c r="C38" s="36" t="s">
        <v>82</v>
      </c>
      <c r="D38" s="37" t="s">
        <v>5</v>
      </c>
      <c r="E38" s="13" t="s">
        <v>83</v>
      </c>
      <c r="F38" s="38" t="s">
        <v>52</v>
      </c>
      <c r="G38" s="39">
        <v>1</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84</v>
      </c>
    </row>
    <row r="41" spans="1:16" x14ac:dyDescent="0.2">
      <c r="A41" t="s">
        <v>57</v>
      </c>
      <c r="E41" s="41" t="s">
        <v>58</v>
      </c>
    </row>
    <row r="42" spans="1:16" x14ac:dyDescent="0.2">
      <c r="A42" t="s">
        <v>49</v>
      </c>
      <c r="B42" s="36" t="s">
        <v>85</v>
      </c>
      <c r="C42" s="36" t="s">
        <v>86</v>
      </c>
      <c r="D42" s="37" t="s">
        <v>5</v>
      </c>
      <c r="E42" s="13" t="s">
        <v>87</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84</v>
      </c>
    </row>
    <row r="45" spans="1:16" x14ac:dyDescent="0.2">
      <c r="A45" t="s">
        <v>57</v>
      </c>
      <c r="E45" s="41" t="s">
        <v>58</v>
      </c>
    </row>
    <row r="46" spans="1:16" x14ac:dyDescent="0.2">
      <c r="A46" t="s">
        <v>49</v>
      </c>
      <c r="B46" s="36" t="s">
        <v>88</v>
      </c>
      <c r="C46" s="36" t="s">
        <v>89</v>
      </c>
      <c r="D46" s="37" t="s">
        <v>5</v>
      </c>
      <c r="E46" s="13" t="s">
        <v>90</v>
      </c>
      <c r="F46" s="38" t="s">
        <v>52</v>
      </c>
      <c r="G46" s="39">
        <v>1</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84</v>
      </c>
    </row>
    <row r="49" spans="1:16" x14ac:dyDescent="0.2">
      <c r="A49" t="s">
        <v>57</v>
      </c>
      <c r="E49" s="41" t="s">
        <v>58</v>
      </c>
    </row>
    <row r="50" spans="1:16" x14ac:dyDescent="0.2">
      <c r="A50" t="s">
        <v>49</v>
      </c>
      <c r="B50" s="36" t="s">
        <v>91</v>
      </c>
      <c r="C50" s="36" t="s">
        <v>92</v>
      </c>
      <c r="D50" s="37" t="s">
        <v>5</v>
      </c>
      <c r="E50" s="13" t="s">
        <v>93</v>
      </c>
      <c r="F50" s="38" t="s">
        <v>52</v>
      </c>
      <c r="G50" s="39">
        <v>1</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94</v>
      </c>
    </row>
    <row r="53" spans="1:16" x14ac:dyDescent="0.2">
      <c r="A53" t="s">
        <v>57</v>
      </c>
      <c r="E53" s="41" t="s">
        <v>58</v>
      </c>
    </row>
    <row r="54" spans="1:16" x14ac:dyDescent="0.2">
      <c r="A54" t="s">
        <v>49</v>
      </c>
      <c r="B54" s="36" t="s">
        <v>95</v>
      </c>
      <c r="C54" s="36" t="s">
        <v>96</v>
      </c>
      <c r="D54" s="37" t="s">
        <v>5</v>
      </c>
      <c r="E54" s="13" t="s">
        <v>97</v>
      </c>
      <c r="F54" s="38" t="s">
        <v>52</v>
      </c>
      <c r="G54" s="39">
        <v>1</v>
      </c>
      <c r="H54" s="38">
        <v>0</v>
      </c>
      <c r="I54" s="38">
        <f>ROUND(G54*H54,6)</f>
        <v>0</v>
      </c>
      <c r="L54" s="40">
        <v>0</v>
      </c>
      <c r="M54" s="34">
        <f>ROUND(ROUND(L54,2)*ROUND(G54,3),2)</f>
        <v>0</v>
      </c>
      <c r="N54" s="38" t="s">
        <v>53</v>
      </c>
      <c r="O54">
        <f>(M54*21)/100</f>
        <v>0</v>
      </c>
      <c r="P54" t="s">
        <v>27</v>
      </c>
    </row>
    <row r="55" spans="1:16" x14ac:dyDescent="0.2">
      <c r="A55" s="37" t="s">
        <v>54</v>
      </c>
      <c r="E55" s="41" t="s">
        <v>5</v>
      </c>
    </row>
    <row r="56" spans="1:16" x14ac:dyDescent="0.2">
      <c r="A56" s="37" t="s">
        <v>55</v>
      </c>
      <c r="E56" s="42" t="s">
        <v>94</v>
      </c>
    </row>
    <row r="57" spans="1:16" x14ac:dyDescent="0.2">
      <c r="A57" t="s">
        <v>57</v>
      </c>
      <c r="E57" s="41" t="s">
        <v>58</v>
      </c>
    </row>
    <row r="58" spans="1:16" x14ac:dyDescent="0.2">
      <c r="A58" t="s">
        <v>49</v>
      </c>
      <c r="B58" s="36" t="s">
        <v>98</v>
      </c>
      <c r="C58" s="36" t="s">
        <v>99</v>
      </c>
      <c r="D58" s="37" t="s">
        <v>5</v>
      </c>
      <c r="E58" s="13" t="s">
        <v>100</v>
      </c>
      <c r="F58" s="38" t="s">
        <v>52</v>
      </c>
      <c r="G58" s="39">
        <v>1</v>
      </c>
      <c r="H58" s="38">
        <v>0</v>
      </c>
      <c r="I58" s="38">
        <f>ROUND(G58*H58,6)</f>
        <v>0</v>
      </c>
      <c r="L58" s="40">
        <v>0</v>
      </c>
      <c r="M58" s="34">
        <f>ROUND(ROUND(L58,2)*ROUND(G58,3),2)</f>
        <v>0</v>
      </c>
      <c r="N58" s="38" t="s">
        <v>53</v>
      </c>
      <c r="O58">
        <f>(M58*21)/100</f>
        <v>0</v>
      </c>
      <c r="P58" t="s">
        <v>27</v>
      </c>
    </row>
    <row r="59" spans="1:16" x14ac:dyDescent="0.2">
      <c r="A59" s="37" t="s">
        <v>54</v>
      </c>
      <c r="E59" s="41" t="s">
        <v>5</v>
      </c>
    </row>
    <row r="60" spans="1:16" x14ac:dyDescent="0.2">
      <c r="A60" s="37" t="s">
        <v>55</v>
      </c>
      <c r="E60" s="42" t="s">
        <v>94</v>
      </c>
    </row>
    <row r="61" spans="1:16" x14ac:dyDescent="0.2">
      <c r="A61" t="s">
        <v>57</v>
      </c>
      <c r="E61" s="41" t="s">
        <v>58</v>
      </c>
    </row>
    <row r="62" spans="1:16" x14ac:dyDescent="0.2">
      <c r="A62" t="s">
        <v>49</v>
      </c>
      <c r="B62" s="36" t="s">
        <v>101</v>
      </c>
      <c r="C62" s="36" t="s">
        <v>102</v>
      </c>
      <c r="D62" s="37" t="s">
        <v>5</v>
      </c>
      <c r="E62" s="13" t="s">
        <v>103</v>
      </c>
      <c r="F62" s="38" t="s">
        <v>52</v>
      </c>
      <c r="G62" s="39">
        <v>1</v>
      </c>
      <c r="H62" s="38">
        <v>0</v>
      </c>
      <c r="I62" s="38">
        <f>ROUND(G62*H62,6)</f>
        <v>0</v>
      </c>
      <c r="L62" s="40">
        <v>0</v>
      </c>
      <c r="M62" s="34">
        <f>ROUND(ROUND(L62,2)*ROUND(G62,3),2)</f>
        <v>0</v>
      </c>
      <c r="N62" s="38" t="s">
        <v>53</v>
      </c>
      <c r="O62">
        <f>(M62*21)/100</f>
        <v>0</v>
      </c>
      <c r="P62" t="s">
        <v>27</v>
      </c>
    </row>
    <row r="63" spans="1:16" x14ac:dyDescent="0.2">
      <c r="A63" s="37" t="s">
        <v>54</v>
      </c>
      <c r="E63" s="41" t="s">
        <v>5</v>
      </c>
    </row>
    <row r="64" spans="1:16" x14ac:dyDescent="0.2">
      <c r="A64" s="37" t="s">
        <v>55</v>
      </c>
      <c r="E64" s="42" t="s">
        <v>104</v>
      </c>
    </row>
    <row r="65" spans="1:16" x14ac:dyDescent="0.2">
      <c r="A65" t="s">
        <v>57</v>
      </c>
      <c r="E65" s="41" t="s">
        <v>58</v>
      </c>
    </row>
    <row r="66" spans="1:16" x14ac:dyDescent="0.2">
      <c r="A66" t="s">
        <v>49</v>
      </c>
      <c r="B66" s="36" t="s">
        <v>105</v>
      </c>
      <c r="C66" s="36" t="s">
        <v>106</v>
      </c>
      <c r="D66" s="37" t="s">
        <v>5</v>
      </c>
      <c r="E66" s="13" t="s">
        <v>107</v>
      </c>
      <c r="F66" s="38" t="s">
        <v>52</v>
      </c>
      <c r="G66" s="39">
        <v>1</v>
      </c>
      <c r="H66" s="38">
        <v>0</v>
      </c>
      <c r="I66" s="38">
        <f>ROUND(G66*H66,6)</f>
        <v>0</v>
      </c>
      <c r="L66" s="40">
        <v>0</v>
      </c>
      <c r="M66" s="34">
        <f>ROUND(ROUND(L66,2)*ROUND(G66,3),2)</f>
        <v>0</v>
      </c>
      <c r="N66" s="38" t="s">
        <v>53</v>
      </c>
      <c r="O66">
        <f>(M66*21)/100</f>
        <v>0</v>
      </c>
      <c r="P66" t="s">
        <v>27</v>
      </c>
    </row>
    <row r="67" spans="1:16" x14ac:dyDescent="0.2">
      <c r="A67" s="37" t="s">
        <v>54</v>
      </c>
      <c r="E67" s="41" t="s">
        <v>5</v>
      </c>
    </row>
    <row r="68" spans="1:16" x14ac:dyDescent="0.2">
      <c r="A68" s="37" t="s">
        <v>55</v>
      </c>
      <c r="E68" s="42" t="s">
        <v>104</v>
      </c>
    </row>
    <row r="69" spans="1:16" x14ac:dyDescent="0.2">
      <c r="A69" t="s">
        <v>57</v>
      </c>
      <c r="E69" s="41" t="s">
        <v>58</v>
      </c>
    </row>
    <row r="70" spans="1:16" x14ac:dyDescent="0.2">
      <c r="A70" t="s">
        <v>49</v>
      </c>
      <c r="B70" s="36" t="s">
        <v>108</v>
      </c>
      <c r="C70" s="36" t="s">
        <v>109</v>
      </c>
      <c r="D70" s="37" t="s">
        <v>5</v>
      </c>
      <c r="E70" s="13" t="s">
        <v>110</v>
      </c>
      <c r="F70" s="38" t="s">
        <v>52</v>
      </c>
      <c r="G70" s="39">
        <v>1</v>
      </c>
      <c r="H70" s="38">
        <v>0</v>
      </c>
      <c r="I70" s="38">
        <f>ROUND(G70*H70,6)</f>
        <v>0</v>
      </c>
      <c r="L70" s="40">
        <v>0</v>
      </c>
      <c r="M70" s="34">
        <f>ROUND(ROUND(L70,2)*ROUND(G70,3),2)</f>
        <v>0</v>
      </c>
      <c r="N70" s="38" t="s">
        <v>53</v>
      </c>
      <c r="O70">
        <f>(M70*21)/100</f>
        <v>0</v>
      </c>
      <c r="P70" t="s">
        <v>27</v>
      </c>
    </row>
    <row r="71" spans="1:16" x14ac:dyDescent="0.2">
      <c r="A71" s="37" t="s">
        <v>54</v>
      </c>
      <c r="E71" s="41" t="s">
        <v>5</v>
      </c>
    </row>
    <row r="72" spans="1:16" x14ac:dyDescent="0.2">
      <c r="A72" s="37" t="s">
        <v>55</v>
      </c>
      <c r="E72" s="42" t="s">
        <v>104</v>
      </c>
    </row>
    <row r="73" spans="1:16" x14ac:dyDescent="0.2">
      <c r="A73" t="s">
        <v>57</v>
      </c>
      <c r="E73" s="41" t="s">
        <v>58</v>
      </c>
    </row>
    <row r="74" spans="1:16" x14ac:dyDescent="0.2">
      <c r="A74" t="s">
        <v>49</v>
      </c>
      <c r="B74" s="36" t="s">
        <v>111</v>
      </c>
      <c r="C74" s="36" t="s">
        <v>112</v>
      </c>
      <c r="D74" s="37" t="s">
        <v>5</v>
      </c>
      <c r="E74" s="13" t="s">
        <v>113</v>
      </c>
      <c r="F74" s="38" t="s">
        <v>52</v>
      </c>
      <c r="G74" s="39">
        <v>1</v>
      </c>
      <c r="H74" s="38">
        <v>0</v>
      </c>
      <c r="I74" s="38">
        <f>ROUND(G74*H74,6)</f>
        <v>0</v>
      </c>
      <c r="L74" s="40">
        <v>0</v>
      </c>
      <c r="M74" s="34">
        <f>ROUND(ROUND(L74,2)*ROUND(G74,3),2)</f>
        <v>0</v>
      </c>
      <c r="N74" s="38" t="s">
        <v>53</v>
      </c>
      <c r="O74">
        <f>(M74*21)/100</f>
        <v>0</v>
      </c>
      <c r="P74" t="s">
        <v>27</v>
      </c>
    </row>
    <row r="75" spans="1:16" x14ac:dyDescent="0.2">
      <c r="A75" s="37" t="s">
        <v>54</v>
      </c>
      <c r="E75" s="41" t="s">
        <v>5</v>
      </c>
    </row>
    <row r="76" spans="1:16" x14ac:dyDescent="0.2">
      <c r="A76" s="37" t="s">
        <v>55</v>
      </c>
      <c r="E76" s="42" t="s">
        <v>114</v>
      </c>
    </row>
    <row r="77" spans="1:16" x14ac:dyDescent="0.2">
      <c r="A77" t="s">
        <v>57</v>
      </c>
      <c r="E77" s="41" t="s">
        <v>5</v>
      </c>
    </row>
    <row r="78" spans="1:16" x14ac:dyDescent="0.2">
      <c r="A78" t="s">
        <v>49</v>
      </c>
      <c r="B78" s="36" t="s">
        <v>115</v>
      </c>
      <c r="C78" s="36" t="s">
        <v>116</v>
      </c>
      <c r="D78" s="37" t="s">
        <v>5</v>
      </c>
      <c r="E78" s="13" t="s">
        <v>117</v>
      </c>
      <c r="F78" s="38" t="s">
        <v>52</v>
      </c>
      <c r="G78" s="39">
        <v>1</v>
      </c>
      <c r="H78" s="38">
        <v>0</v>
      </c>
      <c r="I78" s="38">
        <f>ROUND(G78*H78,6)</f>
        <v>0</v>
      </c>
      <c r="L78" s="40">
        <v>0</v>
      </c>
      <c r="M78" s="34">
        <f>ROUND(ROUND(L78,2)*ROUND(G78,3),2)</f>
        <v>0</v>
      </c>
      <c r="N78" s="38" t="s">
        <v>53</v>
      </c>
      <c r="O78">
        <f>(M78*21)/100</f>
        <v>0</v>
      </c>
      <c r="P78" t="s">
        <v>27</v>
      </c>
    </row>
    <row r="79" spans="1:16" x14ac:dyDescent="0.2">
      <c r="A79" s="37" t="s">
        <v>54</v>
      </c>
      <c r="E79" s="41" t="s">
        <v>5</v>
      </c>
    </row>
    <row r="80" spans="1:16" x14ac:dyDescent="0.2">
      <c r="A80" s="37" t="s">
        <v>55</v>
      </c>
      <c r="E80" s="42" t="s">
        <v>114</v>
      </c>
    </row>
    <row r="81" spans="1:16" x14ac:dyDescent="0.2">
      <c r="A81" t="s">
        <v>57</v>
      </c>
      <c r="E81" s="41" t="s">
        <v>5</v>
      </c>
    </row>
    <row r="82" spans="1:16" ht="25.5" x14ac:dyDescent="0.2">
      <c r="A82" t="s">
        <v>49</v>
      </c>
      <c r="B82" s="36" t="s">
        <v>118</v>
      </c>
      <c r="C82" s="36" t="s">
        <v>119</v>
      </c>
      <c r="D82" s="37" t="s">
        <v>5</v>
      </c>
      <c r="E82" s="13" t="s">
        <v>120</v>
      </c>
      <c r="F82" s="38" t="s">
        <v>52</v>
      </c>
      <c r="G82" s="39">
        <v>6</v>
      </c>
      <c r="H82" s="38">
        <v>0</v>
      </c>
      <c r="I82" s="38">
        <f>ROUND(G82*H82,6)</f>
        <v>0</v>
      </c>
      <c r="L82" s="40">
        <v>0</v>
      </c>
      <c r="M82" s="34">
        <f>ROUND(ROUND(L82,2)*ROUND(G82,3),2)</f>
        <v>0</v>
      </c>
      <c r="N82" s="38" t="s">
        <v>53</v>
      </c>
      <c r="O82">
        <f>(M82*21)/100</f>
        <v>0</v>
      </c>
      <c r="P82" t="s">
        <v>27</v>
      </c>
    </row>
    <row r="83" spans="1:16" x14ac:dyDescent="0.2">
      <c r="A83" s="37" t="s">
        <v>54</v>
      </c>
      <c r="E83" s="41" t="s">
        <v>5</v>
      </c>
    </row>
    <row r="84" spans="1:16" x14ac:dyDescent="0.2">
      <c r="A84" s="37" t="s">
        <v>55</v>
      </c>
      <c r="E84" s="42" t="s">
        <v>121</v>
      </c>
    </row>
    <row r="85" spans="1:16" x14ac:dyDescent="0.2">
      <c r="A85" t="s">
        <v>57</v>
      </c>
      <c r="E85" s="41" t="s">
        <v>58</v>
      </c>
    </row>
    <row r="86" spans="1:16" ht="25.5" x14ac:dyDescent="0.2">
      <c r="A86" t="s">
        <v>49</v>
      </c>
      <c r="B86" s="36" t="s">
        <v>122</v>
      </c>
      <c r="C86" s="36" t="s">
        <v>123</v>
      </c>
      <c r="D86" s="37" t="s">
        <v>5</v>
      </c>
      <c r="E86" s="13" t="s">
        <v>124</v>
      </c>
      <c r="F86" s="38" t="s">
        <v>52</v>
      </c>
      <c r="G86" s="39">
        <v>6</v>
      </c>
      <c r="H86" s="38">
        <v>0</v>
      </c>
      <c r="I86" s="38">
        <f>ROUND(G86*H86,6)</f>
        <v>0</v>
      </c>
      <c r="L86" s="40">
        <v>0</v>
      </c>
      <c r="M86" s="34">
        <f>ROUND(ROUND(L86,2)*ROUND(G86,3),2)</f>
        <v>0</v>
      </c>
      <c r="N86" s="38" t="s">
        <v>53</v>
      </c>
      <c r="O86">
        <f>(M86*21)/100</f>
        <v>0</v>
      </c>
      <c r="P86" t="s">
        <v>27</v>
      </c>
    </row>
    <row r="87" spans="1:16" x14ac:dyDescent="0.2">
      <c r="A87" s="37" t="s">
        <v>54</v>
      </c>
      <c r="E87" s="41" t="s">
        <v>5</v>
      </c>
    </row>
    <row r="88" spans="1:16" x14ac:dyDescent="0.2">
      <c r="A88" s="37" t="s">
        <v>55</v>
      </c>
      <c r="E88" s="42" t="s">
        <v>121</v>
      </c>
    </row>
    <row r="89" spans="1:16" x14ac:dyDescent="0.2">
      <c r="A89" t="s">
        <v>57</v>
      </c>
      <c r="E89" s="41" t="s">
        <v>58</v>
      </c>
    </row>
    <row r="90" spans="1:16" ht="25.5" x14ac:dyDescent="0.2">
      <c r="A90" t="s">
        <v>49</v>
      </c>
      <c r="B90" s="36" t="s">
        <v>125</v>
      </c>
      <c r="C90" s="36" t="s">
        <v>126</v>
      </c>
      <c r="D90" s="37" t="s">
        <v>5</v>
      </c>
      <c r="E90" s="13" t="s">
        <v>127</v>
      </c>
      <c r="F90" s="38" t="s">
        <v>52</v>
      </c>
      <c r="G90" s="39">
        <v>1</v>
      </c>
      <c r="H90" s="38">
        <v>0</v>
      </c>
      <c r="I90" s="38">
        <f>ROUND(G90*H90,6)</f>
        <v>0</v>
      </c>
      <c r="L90" s="40">
        <v>0</v>
      </c>
      <c r="M90" s="34">
        <f>ROUND(ROUND(L90,2)*ROUND(G90,3),2)</f>
        <v>0</v>
      </c>
      <c r="N90" s="38" t="s">
        <v>53</v>
      </c>
      <c r="O90">
        <f>(M90*21)/100</f>
        <v>0</v>
      </c>
      <c r="P90" t="s">
        <v>27</v>
      </c>
    </row>
    <row r="91" spans="1:16" x14ac:dyDescent="0.2">
      <c r="A91" s="37" t="s">
        <v>54</v>
      </c>
      <c r="E91" s="41" t="s">
        <v>5</v>
      </c>
    </row>
    <row r="92" spans="1:16" x14ac:dyDescent="0.2">
      <c r="A92" s="37" t="s">
        <v>55</v>
      </c>
      <c r="E92" s="42" t="s">
        <v>128</v>
      </c>
    </row>
    <row r="93" spans="1:16" x14ac:dyDescent="0.2">
      <c r="A93" t="s">
        <v>57</v>
      </c>
      <c r="E93" s="41" t="s">
        <v>58</v>
      </c>
    </row>
    <row r="94" spans="1:16" ht="25.5" x14ac:dyDescent="0.2">
      <c r="A94" t="s">
        <v>49</v>
      </c>
      <c r="B94" s="36" t="s">
        <v>129</v>
      </c>
      <c r="C94" s="36" t="s">
        <v>130</v>
      </c>
      <c r="D94" s="37" t="s">
        <v>5</v>
      </c>
      <c r="E94" s="13" t="s">
        <v>131</v>
      </c>
      <c r="F94" s="38" t="s">
        <v>52</v>
      </c>
      <c r="G94" s="39">
        <v>4</v>
      </c>
      <c r="H94" s="38">
        <v>0</v>
      </c>
      <c r="I94" s="38">
        <f>ROUND(G94*H94,6)</f>
        <v>0</v>
      </c>
      <c r="L94" s="40">
        <v>0</v>
      </c>
      <c r="M94" s="34">
        <f>ROUND(ROUND(L94,2)*ROUND(G94,3),2)</f>
        <v>0</v>
      </c>
      <c r="N94" s="38" t="s">
        <v>53</v>
      </c>
      <c r="O94">
        <f>(M94*21)/100</f>
        <v>0</v>
      </c>
      <c r="P94" t="s">
        <v>27</v>
      </c>
    </row>
    <row r="95" spans="1:16" x14ac:dyDescent="0.2">
      <c r="A95" s="37" t="s">
        <v>54</v>
      </c>
      <c r="E95" s="41" t="s">
        <v>5</v>
      </c>
    </row>
    <row r="96" spans="1:16" x14ac:dyDescent="0.2">
      <c r="A96" s="37" t="s">
        <v>55</v>
      </c>
      <c r="E96" s="42" t="s">
        <v>132</v>
      </c>
    </row>
    <row r="97" spans="1:16" x14ac:dyDescent="0.2">
      <c r="A97" t="s">
        <v>57</v>
      </c>
      <c r="E97" s="41" t="s">
        <v>58</v>
      </c>
    </row>
    <row r="98" spans="1:16" ht="25.5" x14ac:dyDescent="0.2">
      <c r="A98" t="s">
        <v>49</v>
      </c>
      <c r="B98" s="36" t="s">
        <v>133</v>
      </c>
      <c r="C98" s="36" t="s">
        <v>134</v>
      </c>
      <c r="D98" s="37" t="s">
        <v>5</v>
      </c>
      <c r="E98" s="13" t="s">
        <v>135</v>
      </c>
      <c r="F98" s="38" t="s">
        <v>52</v>
      </c>
      <c r="G98" s="39">
        <v>0.5</v>
      </c>
      <c r="H98" s="38">
        <v>0</v>
      </c>
      <c r="I98" s="38">
        <f>ROUND(G98*H98,6)</f>
        <v>0</v>
      </c>
      <c r="L98" s="40">
        <v>0</v>
      </c>
      <c r="M98" s="34">
        <f>ROUND(ROUND(L98,2)*ROUND(G98,3),2)</f>
        <v>0</v>
      </c>
      <c r="N98" s="38" t="s">
        <v>53</v>
      </c>
      <c r="O98">
        <f>(M98*21)/100</f>
        <v>0</v>
      </c>
      <c r="P98" t="s">
        <v>27</v>
      </c>
    </row>
    <row r="99" spans="1:16" x14ac:dyDescent="0.2">
      <c r="A99" s="37" t="s">
        <v>54</v>
      </c>
      <c r="E99" s="41" t="s">
        <v>5</v>
      </c>
    </row>
    <row r="100" spans="1:16" x14ac:dyDescent="0.2">
      <c r="A100" s="37" t="s">
        <v>55</v>
      </c>
      <c r="E100" s="42" t="s">
        <v>136</v>
      </c>
    </row>
    <row r="101" spans="1:16" x14ac:dyDescent="0.2">
      <c r="A101" t="s">
        <v>57</v>
      </c>
      <c r="E101" s="41" t="s">
        <v>58</v>
      </c>
    </row>
    <row r="102" spans="1:16" ht="25.5" x14ac:dyDescent="0.2">
      <c r="A102" t="s">
        <v>49</v>
      </c>
      <c r="B102" s="36" t="s">
        <v>137</v>
      </c>
      <c r="C102" s="36" t="s">
        <v>138</v>
      </c>
      <c r="D102" s="37" t="s">
        <v>5</v>
      </c>
      <c r="E102" s="13" t="s">
        <v>139</v>
      </c>
      <c r="F102" s="38" t="s">
        <v>52</v>
      </c>
      <c r="G102" s="39">
        <v>2</v>
      </c>
      <c r="H102" s="38">
        <v>0</v>
      </c>
      <c r="I102" s="38">
        <f>ROUND(G102*H102,6)</f>
        <v>0</v>
      </c>
      <c r="L102" s="40">
        <v>0</v>
      </c>
      <c r="M102" s="34">
        <f>ROUND(ROUND(L102,2)*ROUND(G102,3),2)</f>
        <v>0</v>
      </c>
      <c r="N102" s="38" t="s">
        <v>53</v>
      </c>
      <c r="O102">
        <f>(M102*21)/100</f>
        <v>0</v>
      </c>
      <c r="P102" t="s">
        <v>27</v>
      </c>
    </row>
    <row r="103" spans="1:16" x14ac:dyDescent="0.2">
      <c r="A103" s="37" t="s">
        <v>54</v>
      </c>
      <c r="E103" s="41" t="s">
        <v>5</v>
      </c>
    </row>
    <row r="104" spans="1:16" x14ac:dyDescent="0.2">
      <c r="A104" s="37" t="s">
        <v>55</v>
      </c>
      <c r="E104" s="42" t="s">
        <v>140</v>
      </c>
    </row>
    <row r="105" spans="1:16" x14ac:dyDescent="0.2">
      <c r="A105" t="s">
        <v>57</v>
      </c>
      <c r="E105" s="41" t="s">
        <v>58</v>
      </c>
    </row>
    <row r="106" spans="1:16" x14ac:dyDescent="0.2">
      <c r="A106" t="s">
        <v>49</v>
      </c>
      <c r="B106" s="36" t="s">
        <v>141</v>
      </c>
      <c r="C106" s="36" t="s">
        <v>142</v>
      </c>
      <c r="D106" s="37" t="s">
        <v>5</v>
      </c>
      <c r="E106" s="13" t="s">
        <v>143</v>
      </c>
      <c r="F106" s="38" t="s">
        <v>52</v>
      </c>
      <c r="G106" s="39">
        <v>1</v>
      </c>
      <c r="H106" s="38">
        <v>0</v>
      </c>
      <c r="I106" s="38">
        <f>ROUND(G106*H106,6)</f>
        <v>0</v>
      </c>
      <c r="L106" s="40">
        <v>0</v>
      </c>
      <c r="M106" s="34">
        <f>ROUND(ROUND(L106,2)*ROUND(G106,3),2)</f>
        <v>0</v>
      </c>
      <c r="N106" s="38" t="s">
        <v>53</v>
      </c>
      <c r="O106">
        <f>(M106*21)/100</f>
        <v>0</v>
      </c>
      <c r="P106" t="s">
        <v>27</v>
      </c>
    </row>
    <row r="107" spans="1:16" x14ac:dyDescent="0.2">
      <c r="A107" s="37" t="s">
        <v>54</v>
      </c>
      <c r="E107" s="41" t="s">
        <v>5</v>
      </c>
    </row>
    <row r="108" spans="1:16" x14ac:dyDescent="0.2">
      <c r="A108" s="37" t="s">
        <v>55</v>
      </c>
      <c r="E108" s="42" t="s">
        <v>144</v>
      </c>
    </row>
    <row r="109" spans="1:16" x14ac:dyDescent="0.2">
      <c r="A109" t="s">
        <v>57</v>
      </c>
      <c r="E109" s="41" t="s">
        <v>58</v>
      </c>
    </row>
    <row r="110" spans="1:16" x14ac:dyDescent="0.2">
      <c r="A110" t="s">
        <v>49</v>
      </c>
      <c r="B110" s="36" t="s">
        <v>145</v>
      </c>
      <c r="C110" s="36" t="s">
        <v>146</v>
      </c>
      <c r="D110" s="37" t="s">
        <v>5</v>
      </c>
      <c r="E110" s="13" t="s">
        <v>147</v>
      </c>
      <c r="F110" s="38" t="s">
        <v>52</v>
      </c>
      <c r="G110" s="39">
        <v>1</v>
      </c>
      <c r="H110" s="38">
        <v>0</v>
      </c>
      <c r="I110" s="38">
        <f>ROUND(G110*H110,6)</f>
        <v>0</v>
      </c>
      <c r="L110" s="40">
        <v>0</v>
      </c>
      <c r="M110" s="34">
        <f>ROUND(ROUND(L110,2)*ROUND(G110,3),2)</f>
        <v>0</v>
      </c>
      <c r="N110" s="38" t="s">
        <v>53</v>
      </c>
      <c r="O110">
        <f>(M110*21)/100</f>
        <v>0</v>
      </c>
      <c r="P110" t="s">
        <v>27</v>
      </c>
    </row>
    <row r="111" spans="1:16" x14ac:dyDescent="0.2">
      <c r="A111" s="37" t="s">
        <v>54</v>
      </c>
      <c r="E111" s="41" t="s">
        <v>5</v>
      </c>
    </row>
    <row r="112" spans="1:16" x14ac:dyDescent="0.2">
      <c r="A112" s="37" t="s">
        <v>55</v>
      </c>
      <c r="E112" s="42" t="s">
        <v>144</v>
      </c>
    </row>
    <row r="113" spans="1:16" x14ac:dyDescent="0.2">
      <c r="A113" t="s">
        <v>57</v>
      </c>
      <c r="E113" s="41" t="s">
        <v>58</v>
      </c>
    </row>
    <row r="114" spans="1:16" ht="25.5" x14ac:dyDescent="0.2">
      <c r="A114" t="s">
        <v>49</v>
      </c>
      <c r="B114" s="36" t="s">
        <v>148</v>
      </c>
      <c r="C114" s="36" t="s">
        <v>149</v>
      </c>
      <c r="D114" s="37" t="s">
        <v>5</v>
      </c>
      <c r="E114" s="13" t="s">
        <v>150</v>
      </c>
      <c r="F114" s="38" t="s">
        <v>52</v>
      </c>
      <c r="G114" s="39">
        <v>1</v>
      </c>
      <c r="H114" s="38">
        <v>0</v>
      </c>
      <c r="I114" s="38">
        <f>ROUND(G114*H114,6)</f>
        <v>0</v>
      </c>
      <c r="L114" s="40">
        <v>0</v>
      </c>
      <c r="M114" s="34">
        <f>ROUND(ROUND(L114,2)*ROUND(G114,3),2)</f>
        <v>0</v>
      </c>
      <c r="N114" s="38" t="s">
        <v>53</v>
      </c>
      <c r="O114">
        <f>(M114*21)/100</f>
        <v>0</v>
      </c>
      <c r="P114" t="s">
        <v>27</v>
      </c>
    </row>
    <row r="115" spans="1:16" x14ac:dyDescent="0.2">
      <c r="A115" s="37" t="s">
        <v>54</v>
      </c>
      <c r="E115" s="41" t="s">
        <v>5</v>
      </c>
    </row>
    <row r="116" spans="1:16" x14ac:dyDescent="0.2">
      <c r="A116" s="37" t="s">
        <v>55</v>
      </c>
      <c r="E116" s="42" t="s">
        <v>151</v>
      </c>
    </row>
    <row r="117" spans="1:16" x14ac:dyDescent="0.2">
      <c r="A117" t="s">
        <v>57</v>
      </c>
      <c r="E117" s="41" t="s">
        <v>58</v>
      </c>
    </row>
    <row r="118" spans="1:16" x14ac:dyDescent="0.2">
      <c r="A118" t="s">
        <v>49</v>
      </c>
      <c r="B118" s="36" t="s">
        <v>152</v>
      </c>
      <c r="C118" s="36" t="s">
        <v>153</v>
      </c>
      <c r="D118" s="37" t="s">
        <v>5</v>
      </c>
      <c r="E118" s="13" t="s">
        <v>154</v>
      </c>
      <c r="F118" s="38" t="s">
        <v>52</v>
      </c>
      <c r="G118" s="39">
        <v>5</v>
      </c>
      <c r="H118" s="38">
        <v>0</v>
      </c>
      <c r="I118" s="38">
        <f>ROUND(G118*H118,6)</f>
        <v>0</v>
      </c>
      <c r="L118" s="40">
        <v>0</v>
      </c>
      <c r="M118" s="34">
        <f>ROUND(ROUND(L118,2)*ROUND(G118,3),2)</f>
        <v>0</v>
      </c>
      <c r="N118" s="38" t="s">
        <v>53</v>
      </c>
      <c r="O118">
        <f>(M118*21)/100</f>
        <v>0</v>
      </c>
      <c r="P118" t="s">
        <v>27</v>
      </c>
    </row>
    <row r="119" spans="1:16" x14ac:dyDescent="0.2">
      <c r="A119" s="37" t="s">
        <v>54</v>
      </c>
      <c r="E119" s="41" t="s">
        <v>5</v>
      </c>
    </row>
    <row r="120" spans="1:16" x14ac:dyDescent="0.2">
      <c r="A120" s="37" t="s">
        <v>55</v>
      </c>
      <c r="E120" s="42" t="s">
        <v>155</v>
      </c>
    </row>
    <row r="121" spans="1:16" x14ac:dyDescent="0.2">
      <c r="A121" t="s">
        <v>57</v>
      </c>
      <c r="E121" s="41" t="s">
        <v>58</v>
      </c>
    </row>
    <row r="122" spans="1:16" x14ac:dyDescent="0.2">
      <c r="A122" t="s">
        <v>49</v>
      </c>
      <c r="B122" s="36" t="s">
        <v>156</v>
      </c>
      <c r="C122" s="36" t="s">
        <v>157</v>
      </c>
      <c r="D122" s="37" t="s">
        <v>5</v>
      </c>
      <c r="E122" s="13" t="s">
        <v>158</v>
      </c>
      <c r="F122" s="38" t="s">
        <v>52</v>
      </c>
      <c r="G122" s="39">
        <v>5</v>
      </c>
      <c r="H122" s="38">
        <v>0</v>
      </c>
      <c r="I122" s="38">
        <f>ROUND(G122*H122,6)</f>
        <v>0</v>
      </c>
      <c r="L122" s="40">
        <v>0</v>
      </c>
      <c r="M122" s="34">
        <f>ROUND(ROUND(L122,2)*ROUND(G122,3),2)</f>
        <v>0</v>
      </c>
      <c r="N122" s="38" t="s">
        <v>53</v>
      </c>
      <c r="O122">
        <f>(M122*21)/100</f>
        <v>0</v>
      </c>
      <c r="P122" t="s">
        <v>27</v>
      </c>
    </row>
    <row r="123" spans="1:16" x14ac:dyDescent="0.2">
      <c r="A123" s="37" t="s">
        <v>54</v>
      </c>
      <c r="E123" s="41" t="s">
        <v>5</v>
      </c>
    </row>
    <row r="124" spans="1:16" x14ac:dyDescent="0.2">
      <c r="A124" s="37" t="s">
        <v>55</v>
      </c>
      <c r="E124" s="42" t="s">
        <v>155</v>
      </c>
    </row>
    <row r="125" spans="1:16" x14ac:dyDescent="0.2">
      <c r="A125" t="s">
        <v>57</v>
      </c>
      <c r="E125" s="41" t="s">
        <v>58</v>
      </c>
    </row>
    <row r="126" spans="1:16" x14ac:dyDescent="0.2">
      <c r="A126" t="s">
        <v>49</v>
      </c>
      <c r="B126" s="36" t="s">
        <v>159</v>
      </c>
      <c r="C126" s="36" t="s">
        <v>160</v>
      </c>
      <c r="D126" s="37" t="s">
        <v>5</v>
      </c>
      <c r="E126" s="13" t="s">
        <v>161</v>
      </c>
      <c r="F126" s="38" t="s">
        <v>52</v>
      </c>
      <c r="G126" s="39">
        <v>1</v>
      </c>
      <c r="H126" s="38">
        <v>0</v>
      </c>
      <c r="I126" s="38">
        <f>ROUND(G126*H126,6)</f>
        <v>0</v>
      </c>
      <c r="L126" s="40">
        <v>0</v>
      </c>
      <c r="M126" s="34">
        <f>ROUND(ROUND(L126,2)*ROUND(G126,3),2)</f>
        <v>0</v>
      </c>
      <c r="N126" s="38" t="s">
        <v>53</v>
      </c>
      <c r="O126">
        <f>(M126*21)/100</f>
        <v>0</v>
      </c>
      <c r="P126" t="s">
        <v>27</v>
      </c>
    </row>
    <row r="127" spans="1:16" x14ac:dyDescent="0.2">
      <c r="A127" s="37" t="s">
        <v>54</v>
      </c>
      <c r="E127" s="41" t="s">
        <v>5</v>
      </c>
    </row>
    <row r="128" spans="1:16" x14ac:dyDescent="0.2">
      <c r="A128" s="37" t="s">
        <v>55</v>
      </c>
      <c r="E128" s="42" t="s">
        <v>162</v>
      </c>
    </row>
    <row r="129" spans="1:16" x14ac:dyDescent="0.2">
      <c r="A129" t="s">
        <v>57</v>
      </c>
      <c r="E129" s="41" t="s">
        <v>58</v>
      </c>
    </row>
    <row r="130" spans="1:16" x14ac:dyDescent="0.2">
      <c r="A130" t="s">
        <v>49</v>
      </c>
      <c r="B130" s="36" t="s">
        <v>163</v>
      </c>
      <c r="C130" s="36" t="s">
        <v>164</v>
      </c>
      <c r="D130" s="37" t="s">
        <v>5</v>
      </c>
      <c r="E130" s="13" t="s">
        <v>165</v>
      </c>
      <c r="F130" s="38" t="s">
        <v>52</v>
      </c>
      <c r="G130" s="39">
        <v>1</v>
      </c>
      <c r="H130" s="38">
        <v>0</v>
      </c>
      <c r="I130" s="38">
        <f>ROUND(G130*H130,6)</f>
        <v>0</v>
      </c>
      <c r="L130" s="40">
        <v>0</v>
      </c>
      <c r="M130" s="34">
        <f>ROUND(ROUND(L130,2)*ROUND(G130,3),2)</f>
        <v>0</v>
      </c>
      <c r="N130" s="38" t="s">
        <v>53</v>
      </c>
      <c r="O130">
        <f>(M130*21)/100</f>
        <v>0</v>
      </c>
      <c r="P130" t="s">
        <v>27</v>
      </c>
    </row>
    <row r="131" spans="1:16" x14ac:dyDescent="0.2">
      <c r="A131" s="37" t="s">
        <v>54</v>
      </c>
      <c r="E131" s="41" t="s">
        <v>5</v>
      </c>
    </row>
    <row r="132" spans="1:16" x14ac:dyDescent="0.2">
      <c r="A132" s="37" t="s">
        <v>55</v>
      </c>
      <c r="E132" s="42" t="s">
        <v>162</v>
      </c>
    </row>
    <row r="133" spans="1:16" x14ac:dyDescent="0.2">
      <c r="A133" t="s">
        <v>57</v>
      </c>
      <c r="E133" s="41" t="s">
        <v>58</v>
      </c>
    </row>
    <row r="134" spans="1:16" x14ac:dyDescent="0.2">
      <c r="A134" t="s">
        <v>49</v>
      </c>
      <c r="B134" s="36" t="s">
        <v>166</v>
      </c>
      <c r="C134" s="36" t="s">
        <v>167</v>
      </c>
      <c r="D134" s="37" t="s">
        <v>5</v>
      </c>
      <c r="E134" s="13" t="s">
        <v>168</v>
      </c>
      <c r="F134" s="38" t="s">
        <v>52</v>
      </c>
      <c r="G134" s="39">
        <v>28</v>
      </c>
      <c r="H134" s="38">
        <v>0</v>
      </c>
      <c r="I134" s="38">
        <f>ROUND(G134*H134,6)</f>
        <v>0</v>
      </c>
      <c r="L134" s="40">
        <v>0</v>
      </c>
      <c r="M134" s="34">
        <f>ROUND(ROUND(L134,2)*ROUND(G134,3),2)</f>
        <v>0</v>
      </c>
      <c r="N134" s="38" t="s">
        <v>53</v>
      </c>
      <c r="O134">
        <f>(M134*21)/100</f>
        <v>0</v>
      </c>
      <c r="P134" t="s">
        <v>27</v>
      </c>
    </row>
    <row r="135" spans="1:16" x14ac:dyDescent="0.2">
      <c r="A135" s="37" t="s">
        <v>54</v>
      </c>
      <c r="E135" s="41" t="s">
        <v>5</v>
      </c>
    </row>
    <row r="136" spans="1:16" x14ac:dyDescent="0.2">
      <c r="A136" s="37" t="s">
        <v>55</v>
      </c>
      <c r="E136" s="42" t="s">
        <v>169</v>
      </c>
    </row>
    <row r="137" spans="1:16" x14ac:dyDescent="0.2">
      <c r="A137" t="s">
        <v>57</v>
      </c>
      <c r="E137" s="41" t="s">
        <v>58</v>
      </c>
    </row>
    <row r="138" spans="1:16" x14ac:dyDescent="0.2">
      <c r="A138" t="s">
        <v>49</v>
      </c>
      <c r="B138" s="36" t="s">
        <v>170</v>
      </c>
      <c r="C138" s="36" t="s">
        <v>171</v>
      </c>
      <c r="D138" s="37" t="s">
        <v>5</v>
      </c>
      <c r="E138" s="13" t="s">
        <v>172</v>
      </c>
      <c r="F138" s="38" t="s">
        <v>52</v>
      </c>
      <c r="G138" s="39">
        <v>3</v>
      </c>
      <c r="H138" s="38">
        <v>0</v>
      </c>
      <c r="I138" s="38">
        <f>ROUND(G138*H138,6)</f>
        <v>0</v>
      </c>
      <c r="L138" s="40">
        <v>0</v>
      </c>
      <c r="M138" s="34">
        <f>ROUND(ROUND(L138,2)*ROUND(G138,3),2)</f>
        <v>0</v>
      </c>
      <c r="N138" s="38" t="s">
        <v>53</v>
      </c>
      <c r="O138">
        <f>(M138*21)/100</f>
        <v>0</v>
      </c>
      <c r="P138" t="s">
        <v>27</v>
      </c>
    </row>
    <row r="139" spans="1:16" x14ac:dyDescent="0.2">
      <c r="A139" s="37" t="s">
        <v>54</v>
      </c>
      <c r="E139" s="41" t="s">
        <v>5</v>
      </c>
    </row>
    <row r="140" spans="1:16" x14ac:dyDescent="0.2">
      <c r="A140" s="37" t="s">
        <v>55</v>
      </c>
      <c r="E140" s="42" t="s">
        <v>173</v>
      </c>
    </row>
    <row r="141" spans="1:16" x14ac:dyDescent="0.2">
      <c r="A141" t="s">
        <v>57</v>
      </c>
      <c r="E141" s="41" t="s">
        <v>58</v>
      </c>
    </row>
    <row r="142" spans="1:16" x14ac:dyDescent="0.2">
      <c r="A142" t="s">
        <v>49</v>
      </c>
      <c r="B142" s="36" t="s">
        <v>174</v>
      </c>
      <c r="C142" s="36" t="s">
        <v>175</v>
      </c>
      <c r="D142" s="37" t="s">
        <v>5</v>
      </c>
      <c r="E142" s="13" t="s">
        <v>176</v>
      </c>
      <c r="F142" s="38" t="s">
        <v>177</v>
      </c>
      <c r="G142" s="39">
        <v>120</v>
      </c>
      <c r="H142" s="38">
        <v>0</v>
      </c>
      <c r="I142" s="38">
        <f>ROUND(G142*H142,6)</f>
        <v>0</v>
      </c>
      <c r="L142" s="40">
        <v>0</v>
      </c>
      <c r="M142" s="34">
        <f>ROUND(ROUND(L142,2)*ROUND(G142,3),2)</f>
        <v>0</v>
      </c>
      <c r="N142" s="38" t="s">
        <v>53</v>
      </c>
      <c r="O142">
        <f>(M142*21)/100</f>
        <v>0</v>
      </c>
      <c r="P142" t="s">
        <v>27</v>
      </c>
    </row>
    <row r="143" spans="1:16" x14ac:dyDescent="0.2">
      <c r="A143" s="37" t="s">
        <v>54</v>
      </c>
      <c r="E143" s="41" t="s">
        <v>5</v>
      </c>
    </row>
    <row r="144" spans="1:16" x14ac:dyDescent="0.2">
      <c r="A144" s="37" t="s">
        <v>55</v>
      </c>
      <c r="E144" s="42" t="s">
        <v>178</v>
      </c>
    </row>
    <row r="145" spans="1:16" x14ac:dyDescent="0.2">
      <c r="A145" t="s">
        <v>57</v>
      </c>
      <c r="E145" s="41" t="s">
        <v>58</v>
      </c>
    </row>
    <row r="146" spans="1:16" x14ac:dyDescent="0.2">
      <c r="A146" t="s">
        <v>49</v>
      </c>
      <c r="B146" s="36" t="s">
        <v>179</v>
      </c>
      <c r="C146" s="36" t="s">
        <v>180</v>
      </c>
      <c r="D146" s="37" t="s">
        <v>5</v>
      </c>
      <c r="E146" s="13" t="s">
        <v>181</v>
      </c>
      <c r="F146" s="38" t="s">
        <v>52</v>
      </c>
      <c r="G146" s="39">
        <v>2</v>
      </c>
      <c r="H146" s="38">
        <v>0</v>
      </c>
      <c r="I146" s="38">
        <f>ROUND(G146*H146,6)</f>
        <v>0</v>
      </c>
      <c r="L146" s="40">
        <v>0</v>
      </c>
      <c r="M146" s="34">
        <f>ROUND(ROUND(L146,2)*ROUND(G146,3),2)</f>
        <v>0</v>
      </c>
      <c r="N146" s="38" t="s">
        <v>53</v>
      </c>
      <c r="O146">
        <f>(M146*21)/100</f>
        <v>0</v>
      </c>
      <c r="P146" t="s">
        <v>27</v>
      </c>
    </row>
    <row r="147" spans="1:16" x14ac:dyDescent="0.2">
      <c r="A147" s="37" t="s">
        <v>54</v>
      </c>
      <c r="E147" s="41" t="s">
        <v>5</v>
      </c>
    </row>
    <row r="148" spans="1:16" x14ac:dyDescent="0.2">
      <c r="A148" s="37" t="s">
        <v>55</v>
      </c>
      <c r="E148" s="42" t="s">
        <v>182</v>
      </c>
    </row>
    <row r="149" spans="1:16" x14ac:dyDescent="0.2">
      <c r="A149" t="s">
        <v>57</v>
      </c>
      <c r="E149" s="41" t="s">
        <v>58</v>
      </c>
    </row>
    <row r="150" spans="1:16" x14ac:dyDescent="0.2">
      <c r="A150" t="s">
        <v>46</v>
      </c>
      <c r="C150" s="33" t="s">
        <v>27</v>
      </c>
      <c r="E150" s="35" t="s">
        <v>183</v>
      </c>
      <c r="J150" s="34">
        <f>0</f>
        <v>0</v>
      </c>
      <c r="K150" s="34">
        <f>0</f>
        <v>0</v>
      </c>
      <c r="L150" s="34">
        <f>0+L151+L155+L159+L163+L167+L171+L175+L179+L183+L187+L191+L195+L199+L203+L207+L211+L215+L219+L223+L227+L231+L235+L239+L243+L247+L251</f>
        <v>0</v>
      </c>
      <c r="M150" s="34">
        <f>0+M151+M155+M159+M163+M167+M171+M175+M179+M183+M187+M191+M195+M199+M203+M207+M211+M215+M219+M223+M227+M231+M235+M239+M243+M247+M251</f>
        <v>0</v>
      </c>
    </row>
    <row r="151" spans="1:16" x14ac:dyDescent="0.2">
      <c r="A151" t="s">
        <v>49</v>
      </c>
      <c r="B151" s="36" t="s">
        <v>184</v>
      </c>
      <c r="C151" s="36" t="s">
        <v>185</v>
      </c>
      <c r="D151" s="37" t="s">
        <v>5</v>
      </c>
      <c r="E151" s="13" t="s">
        <v>186</v>
      </c>
      <c r="F151" s="38" t="s">
        <v>52</v>
      </c>
      <c r="G151" s="39">
        <v>1</v>
      </c>
      <c r="H151" s="38">
        <v>0</v>
      </c>
      <c r="I151" s="38">
        <f>ROUND(G151*H151,6)</f>
        <v>0</v>
      </c>
      <c r="L151" s="40">
        <v>0</v>
      </c>
      <c r="M151" s="34">
        <f>ROUND(ROUND(L151,2)*ROUND(G151,3),2)</f>
        <v>0</v>
      </c>
      <c r="N151" s="38" t="s">
        <v>53</v>
      </c>
      <c r="O151">
        <f>(M151*21)/100</f>
        <v>0</v>
      </c>
      <c r="P151" t="s">
        <v>27</v>
      </c>
    </row>
    <row r="152" spans="1:16" x14ac:dyDescent="0.2">
      <c r="A152" s="37" t="s">
        <v>54</v>
      </c>
      <c r="E152" s="41" t="s">
        <v>5</v>
      </c>
    </row>
    <row r="153" spans="1:16" x14ac:dyDescent="0.2">
      <c r="A153" s="37" t="s">
        <v>55</v>
      </c>
      <c r="E153" s="42" t="s">
        <v>187</v>
      </c>
    </row>
    <row r="154" spans="1:16" x14ac:dyDescent="0.2">
      <c r="A154" t="s">
        <v>57</v>
      </c>
      <c r="E154" s="41" t="s">
        <v>58</v>
      </c>
    </row>
    <row r="155" spans="1:16" x14ac:dyDescent="0.2">
      <c r="A155" t="s">
        <v>49</v>
      </c>
      <c r="B155" s="36" t="s">
        <v>188</v>
      </c>
      <c r="C155" s="36" t="s">
        <v>189</v>
      </c>
      <c r="D155" s="37" t="s">
        <v>5</v>
      </c>
      <c r="E155" s="13" t="s">
        <v>190</v>
      </c>
      <c r="F155" s="38" t="s">
        <v>177</v>
      </c>
      <c r="G155" s="39">
        <v>30</v>
      </c>
      <c r="H155" s="38">
        <v>0</v>
      </c>
      <c r="I155" s="38">
        <f>ROUND(G155*H155,6)</f>
        <v>0</v>
      </c>
      <c r="L155" s="40">
        <v>0</v>
      </c>
      <c r="M155" s="34">
        <f>ROUND(ROUND(L155,2)*ROUND(G155,3),2)</f>
        <v>0</v>
      </c>
      <c r="N155" s="38" t="s">
        <v>53</v>
      </c>
      <c r="O155">
        <f>(M155*21)/100</f>
        <v>0</v>
      </c>
      <c r="P155" t="s">
        <v>27</v>
      </c>
    </row>
    <row r="156" spans="1:16" x14ac:dyDescent="0.2">
      <c r="A156" s="37" t="s">
        <v>54</v>
      </c>
      <c r="E156" s="41" t="s">
        <v>5</v>
      </c>
    </row>
    <row r="157" spans="1:16" x14ac:dyDescent="0.2">
      <c r="A157" s="37" t="s">
        <v>55</v>
      </c>
      <c r="E157" s="42" t="s">
        <v>191</v>
      </c>
    </row>
    <row r="158" spans="1:16" x14ac:dyDescent="0.2">
      <c r="A158" t="s">
        <v>57</v>
      </c>
      <c r="E158" s="41" t="s">
        <v>58</v>
      </c>
    </row>
    <row r="159" spans="1:16" x14ac:dyDescent="0.2">
      <c r="A159" t="s">
        <v>49</v>
      </c>
      <c r="B159" s="36" t="s">
        <v>192</v>
      </c>
      <c r="C159" s="36" t="s">
        <v>193</v>
      </c>
      <c r="D159" s="37" t="s">
        <v>5</v>
      </c>
      <c r="E159" s="13" t="s">
        <v>194</v>
      </c>
      <c r="F159" s="38" t="s">
        <v>52</v>
      </c>
      <c r="G159" s="39">
        <v>2</v>
      </c>
      <c r="H159" s="38">
        <v>0</v>
      </c>
      <c r="I159" s="38">
        <f>ROUND(G159*H159,6)</f>
        <v>0</v>
      </c>
      <c r="L159" s="40">
        <v>0</v>
      </c>
      <c r="M159" s="34">
        <f>ROUND(ROUND(L159,2)*ROUND(G159,3),2)</f>
        <v>0</v>
      </c>
      <c r="N159" s="38" t="s">
        <v>53</v>
      </c>
      <c r="O159">
        <f>(M159*21)/100</f>
        <v>0</v>
      </c>
      <c r="P159" t="s">
        <v>27</v>
      </c>
    </row>
    <row r="160" spans="1:16" x14ac:dyDescent="0.2">
      <c r="A160" s="37" t="s">
        <v>54</v>
      </c>
      <c r="E160" s="41" t="s">
        <v>5</v>
      </c>
    </row>
    <row r="161" spans="1:16" x14ac:dyDescent="0.2">
      <c r="A161" s="37" t="s">
        <v>55</v>
      </c>
      <c r="E161" s="42" t="s">
        <v>195</v>
      </c>
    </row>
    <row r="162" spans="1:16" x14ac:dyDescent="0.2">
      <c r="A162" t="s">
        <v>57</v>
      </c>
      <c r="E162" s="41" t="s">
        <v>58</v>
      </c>
    </row>
    <row r="163" spans="1:16" x14ac:dyDescent="0.2">
      <c r="A163" t="s">
        <v>49</v>
      </c>
      <c r="B163" s="36" t="s">
        <v>196</v>
      </c>
      <c r="C163" s="36" t="s">
        <v>197</v>
      </c>
      <c r="D163" s="37" t="s">
        <v>5</v>
      </c>
      <c r="E163" s="13" t="s">
        <v>198</v>
      </c>
      <c r="F163" s="38" t="s">
        <v>52</v>
      </c>
      <c r="G163" s="39">
        <v>1</v>
      </c>
      <c r="H163" s="38">
        <v>0</v>
      </c>
      <c r="I163" s="38">
        <f>ROUND(G163*H163,6)</f>
        <v>0</v>
      </c>
      <c r="L163" s="40">
        <v>0</v>
      </c>
      <c r="M163" s="34">
        <f>ROUND(ROUND(L163,2)*ROUND(G163,3),2)</f>
        <v>0</v>
      </c>
      <c r="N163" s="38" t="s">
        <v>53</v>
      </c>
      <c r="O163">
        <f>(M163*21)/100</f>
        <v>0</v>
      </c>
      <c r="P163" t="s">
        <v>27</v>
      </c>
    </row>
    <row r="164" spans="1:16" x14ac:dyDescent="0.2">
      <c r="A164" s="37" t="s">
        <v>54</v>
      </c>
      <c r="E164" s="41" t="s">
        <v>5</v>
      </c>
    </row>
    <row r="165" spans="1:16" x14ac:dyDescent="0.2">
      <c r="A165" s="37" t="s">
        <v>55</v>
      </c>
      <c r="E165" s="42" t="s">
        <v>199</v>
      </c>
    </row>
    <row r="166" spans="1:16" x14ac:dyDescent="0.2">
      <c r="A166" t="s">
        <v>57</v>
      </c>
      <c r="E166" s="41" t="s">
        <v>58</v>
      </c>
    </row>
    <row r="167" spans="1:16" x14ac:dyDescent="0.2">
      <c r="A167" t="s">
        <v>49</v>
      </c>
      <c r="B167" s="36" t="s">
        <v>200</v>
      </c>
      <c r="C167" s="36" t="s">
        <v>201</v>
      </c>
      <c r="D167" s="37" t="s">
        <v>5</v>
      </c>
      <c r="E167" s="13" t="s">
        <v>202</v>
      </c>
      <c r="F167" s="38" t="s">
        <v>52</v>
      </c>
      <c r="G167" s="39">
        <v>1</v>
      </c>
      <c r="H167" s="38">
        <v>0</v>
      </c>
      <c r="I167" s="38">
        <f>ROUND(G167*H167,6)</f>
        <v>0</v>
      </c>
      <c r="L167" s="40">
        <v>0</v>
      </c>
      <c r="M167" s="34">
        <f>ROUND(ROUND(L167,2)*ROUND(G167,3),2)</f>
        <v>0</v>
      </c>
      <c r="N167" s="38" t="s">
        <v>53</v>
      </c>
      <c r="O167">
        <f>(M167*21)/100</f>
        <v>0</v>
      </c>
      <c r="P167" t="s">
        <v>27</v>
      </c>
    </row>
    <row r="168" spans="1:16" x14ac:dyDescent="0.2">
      <c r="A168" s="37" t="s">
        <v>54</v>
      </c>
      <c r="E168" s="41" t="s">
        <v>5</v>
      </c>
    </row>
    <row r="169" spans="1:16" x14ac:dyDescent="0.2">
      <c r="A169" s="37" t="s">
        <v>55</v>
      </c>
      <c r="E169" s="42" t="s">
        <v>199</v>
      </c>
    </row>
    <row r="170" spans="1:16" x14ac:dyDescent="0.2">
      <c r="A170" t="s">
        <v>57</v>
      </c>
      <c r="E170" s="41" t="s">
        <v>58</v>
      </c>
    </row>
    <row r="171" spans="1:16" x14ac:dyDescent="0.2">
      <c r="A171" t="s">
        <v>49</v>
      </c>
      <c r="B171" s="36" t="s">
        <v>203</v>
      </c>
      <c r="C171" s="36" t="s">
        <v>204</v>
      </c>
      <c r="D171" s="37" t="s">
        <v>5</v>
      </c>
      <c r="E171" s="13" t="s">
        <v>205</v>
      </c>
      <c r="F171" s="38" t="s">
        <v>52</v>
      </c>
      <c r="G171" s="39">
        <v>1</v>
      </c>
      <c r="H171" s="38">
        <v>0</v>
      </c>
      <c r="I171" s="38">
        <f>ROUND(G171*H171,6)</f>
        <v>0</v>
      </c>
      <c r="L171" s="40">
        <v>0</v>
      </c>
      <c r="M171" s="34">
        <f>ROUND(ROUND(L171,2)*ROUND(G171,3),2)</f>
        <v>0</v>
      </c>
      <c r="N171" s="38" t="s">
        <v>53</v>
      </c>
      <c r="O171">
        <f>(M171*21)/100</f>
        <v>0</v>
      </c>
      <c r="P171" t="s">
        <v>27</v>
      </c>
    </row>
    <row r="172" spans="1:16" x14ac:dyDescent="0.2">
      <c r="A172" s="37" t="s">
        <v>54</v>
      </c>
      <c r="E172" s="41" t="s">
        <v>5</v>
      </c>
    </row>
    <row r="173" spans="1:16" x14ac:dyDescent="0.2">
      <c r="A173" s="37" t="s">
        <v>55</v>
      </c>
      <c r="E173" s="42" t="s">
        <v>206</v>
      </c>
    </row>
    <row r="174" spans="1:16" x14ac:dyDescent="0.2">
      <c r="A174" t="s">
        <v>57</v>
      </c>
      <c r="E174" s="41" t="s">
        <v>58</v>
      </c>
    </row>
    <row r="175" spans="1:16" x14ac:dyDescent="0.2">
      <c r="A175" t="s">
        <v>49</v>
      </c>
      <c r="B175" s="36" t="s">
        <v>207</v>
      </c>
      <c r="C175" s="36" t="s">
        <v>208</v>
      </c>
      <c r="D175" s="37" t="s">
        <v>5</v>
      </c>
      <c r="E175" s="13" t="s">
        <v>209</v>
      </c>
      <c r="F175" s="38" t="s">
        <v>52</v>
      </c>
      <c r="G175" s="39">
        <v>1</v>
      </c>
      <c r="H175" s="38">
        <v>0</v>
      </c>
      <c r="I175" s="38">
        <f>ROUND(G175*H175,6)</f>
        <v>0</v>
      </c>
      <c r="L175" s="40">
        <v>0</v>
      </c>
      <c r="M175" s="34">
        <f>ROUND(ROUND(L175,2)*ROUND(G175,3),2)</f>
        <v>0</v>
      </c>
      <c r="N175" s="38" t="s">
        <v>53</v>
      </c>
      <c r="O175">
        <f>(M175*21)/100</f>
        <v>0</v>
      </c>
      <c r="P175" t="s">
        <v>27</v>
      </c>
    </row>
    <row r="176" spans="1:16" x14ac:dyDescent="0.2">
      <c r="A176" s="37" t="s">
        <v>54</v>
      </c>
      <c r="E176" s="41" t="s">
        <v>5</v>
      </c>
    </row>
    <row r="177" spans="1:16" x14ac:dyDescent="0.2">
      <c r="A177" s="37" t="s">
        <v>55</v>
      </c>
      <c r="E177" s="42" t="s">
        <v>210</v>
      </c>
    </row>
    <row r="178" spans="1:16" x14ac:dyDescent="0.2">
      <c r="A178" t="s">
        <v>57</v>
      </c>
      <c r="E178" s="41" t="s">
        <v>58</v>
      </c>
    </row>
    <row r="179" spans="1:16" x14ac:dyDescent="0.2">
      <c r="A179" t="s">
        <v>49</v>
      </c>
      <c r="B179" s="36" t="s">
        <v>211</v>
      </c>
      <c r="C179" s="36" t="s">
        <v>212</v>
      </c>
      <c r="D179" s="37" t="s">
        <v>5</v>
      </c>
      <c r="E179" s="13" t="s">
        <v>213</v>
      </c>
      <c r="F179" s="38" t="s">
        <v>52</v>
      </c>
      <c r="G179" s="39">
        <v>1</v>
      </c>
      <c r="H179" s="38">
        <v>0</v>
      </c>
      <c r="I179" s="38">
        <f>ROUND(G179*H179,6)</f>
        <v>0</v>
      </c>
      <c r="L179" s="40">
        <v>0</v>
      </c>
      <c r="M179" s="34">
        <f>ROUND(ROUND(L179,2)*ROUND(G179,3),2)</f>
        <v>0</v>
      </c>
      <c r="N179" s="38" t="s">
        <v>53</v>
      </c>
      <c r="O179">
        <f>(M179*21)/100</f>
        <v>0</v>
      </c>
      <c r="P179" t="s">
        <v>27</v>
      </c>
    </row>
    <row r="180" spans="1:16" x14ac:dyDescent="0.2">
      <c r="A180" s="37" t="s">
        <v>54</v>
      </c>
      <c r="E180" s="41" t="s">
        <v>5</v>
      </c>
    </row>
    <row r="181" spans="1:16" x14ac:dyDescent="0.2">
      <c r="A181" s="37" t="s">
        <v>55</v>
      </c>
      <c r="E181" s="42" t="s">
        <v>210</v>
      </c>
    </row>
    <row r="182" spans="1:16" x14ac:dyDescent="0.2">
      <c r="A182" t="s">
        <v>57</v>
      </c>
      <c r="E182" s="41" t="s">
        <v>58</v>
      </c>
    </row>
    <row r="183" spans="1:16" x14ac:dyDescent="0.2">
      <c r="A183" t="s">
        <v>49</v>
      </c>
      <c r="B183" s="36" t="s">
        <v>214</v>
      </c>
      <c r="C183" s="36" t="s">
        <v>215</v>
      </c>
      <c r="D183" s="37" t="s">
        <v>5</v>
      </c>
      <c r="E183" s="13" t="s">
        <v>216</v>
      </c>
      <c r="F183" s="38" t="s">
        <v>52</v>
      </c>
      <c r="G183" s="39">
        <v>1</v>
      </c>
      <c r="H183" s="38">
        <v>0</v>
      </c>
      <c r="I183" s="38">
        <f>ROUND(G183*H183,6)</f>
        <v>0</v>
      </c>
      <c r="L183" s="40">
        <v>0</v>
      </c>
      <c r="M183" s="34">
        <f>ROUND(ROUND(L183,2)*ROUND(G183,3),2)</f>
        <v>0</v>
      </c>
      <c r="N183" s="38" t="s">
        <v>53</v>
      </c>
      <c r="O183">
        <f>(M183*21)/100</f>
        <v>0</v>
      </c>
      <c r="P183" t="s">
        <v>27</v>
      </c>
    </row>
    <row r="184" spans="1:16" x14ac:dyDescent="0.2">
      <c r="A184" s="37" t="s">
        <v>54</v>
      </c>
      <c r="E184" s="41" t="s">
        <v>5</v>
      </c>
    </row>
    <row r="185" spans="1:16" x14ac:dyDescent="0.2">
      <c r="A185" s="37" t="s">
        <v>55</v>
      </c>
      <c r="E185" s="42" t="s">
        <v>217</v>
      </c>
    </row>
    <row r="186" spans="1:16" x14ac:dyDescent="0.2">
      <c r="A186" t="s">
        <v>57</v>
      </c>
      <c r="E186" s="41" t="s">
        <v>58</v>
      </c>
    </row>
    <row r="187" spans="1:16" ht="25.5" x14ac:dyDescent="0.2">
      <c r="A187" t="s">
        <v>49</v>
      </c>
      <c r="B187" s="36" t="s">
        <v>218</v>
      </c>
      <c r="C187" s="36" t="s">
        <v>219</v>
      </c>
      <c r="D187" s="37" t="s">
        <v>5</v>
      </c>
      <c r="E187" s="13" t="s">
        <v>220</v>
      </c>
      <c r="F187" s="38" t="s">
        <v>52</v>
      </c>
      <c r="G187" s="39">
        <v>1</v>
      </c>
      <c r="H187" s="38">
        <v>0</v>
      </c>
      <c r="I187" s="38">
        <f>ROUND(G187*H187,6)</f>
        <v>0</v>
      </c>
      <c r="L187" s="40">
        <v>0</v>
      </c>
      <c r="M187" s="34">
        <f>ROUND(ROUND(L187,2)*ROUND(G187,3),2)</f>
        <v>0</v>
      </c>
      <c r="N187" s="38" t="s">
        <v>53</v>
      </c>
      <c r="O187">
        <f>(M187*21)/100</f>
        <v>0</v>
      </c>
      <c r="P187" t="s">
        <v>27</v>
      </c>
    </row>
    <row r="188" spans="1:16" x14ac:dyDescent="0.2">
      <c r="A188" s="37" t="s">
        <v>54</v>
      </c>
      <c r="E188" s="41" t="s">
        <v>5</v>
      </c>
    </row>
    <row r="189" spans="1:16" x14ac:dyDescent="0.2">
      <c r="A189" s="37" t="s">
        <v>55</v>
      </c>
      <c r="E189" s="42" t="s">
        <v>221</v>
      </c>
    </row>
    <row r="190" spans="1:16" x14ac:dyDescent="0.2">
      <c r="A190" t="s">
        <v>57</v>
      </c>
      <c r="E190" s="41" t="s">
        <v>58</v>
      </c>
    </row>
    <row r="191" spans="1:16" ht="25.5" x14ac:dyDescent="0.2">
      <c r="A191" t="s">
        <v>49</v>
      </c>
      <c r="B191" s="36" t="s">
        <v>222</v>
      </c>
      <c r="C191" s="36" t="s">
        <v>223</v>
      </c>
      <c r="D191" s="37" t="s">
        <v>5</v>
      </c>
      <c r="E191" s="13" t="s">
        <v>224</v>
      </c>
      <c r="F191" s="38" t="s">
        <v>52</v>
      </c>
      <c r="G191" s="39">
        <v>1</v>
      </c>
      <c r="H191" s="38">
        <v>0</v>
      </c>
      <c r="I191" s="38">
        <f>ROUND(G191*H191,6)</f>
        <v>0</v>
      </c>
      <c r="L191" s="40">
        <v>0</v>
      </c>
      <c r="M191" s="34">
        <f>ROUND(ROUND(L191,2)*ROUND(G191,3),2)</f>
        <v>0</v>
      </c>
      <c r="N191" s="38" t="s">
        <v>53</v>
      </c>
      <c r="O191">
        <f>(M191*21)/100</f>
        <v>0</v>
      </c>
      <c r="P191" t="s">
        <v>27</v>
      </c>
    </row>
    <row r="192" spans="1:16" x14ac:dyDescent="0.2">
      <c r="A192" s="37" t="s">
        <v>54</v>
      </c>
      <c r="E192" s="41" t="s">
        <v>5</v>
      </c>
    </row>
    <row r="193" spans="1:16" x14ac:dyDescent="0.2">
      <c r="A193" s="37" t="s">
        <v>55</v>
      </c>
      <c r="E193" s="42" t="s">
        <v>221</v>
      </c>
    </row>
    <row r="194" spans="1:16" x14ac:dyDescent="0.2">
      <c r="A194" t="s">
        <v>57</v>
      </c>
      <c r="E194" s="41" t="s">
        <v>58</v>
      </c>
    </row>
    <row r="195" spans="1:16" x14ac:dyDescent="0.2">
      <c r="A195" t="s">
        <v>49</v>
      </c>
      <c r="B195" s="36" t="s">
        <v>225</v>
      </c>
      <c r="C195" s="36" t="s">
        <v>226</v>
      </c>
      <c r="D195" s="37" t="s">
        <v>5</v>
      </c>
      <c r="E195" s="13" t="s">
        <v>227</v>
      </c>
      <c r="F195" s="38" t="s">
        <v>52</v>
      </c>
      <c r="G195" s="39">
        <v>4</v>
      </c>
      <c r="H195" s="38">
        <v>0</v>
      </c>
      <c r="I195" s="38">
        <f>ROUND(G195*H195,6)</f>
        <v>0</v>
      </c>
      <c r="L195" s="40">
        <v>0</v>
      </c>
      <c r="M195" s="34">
        <f>ROUND(ROUND(L195,2)*ROUND(G195,3),2)</f>
        <v>0</v>
      </c>
      <c r="N195" s="38" t="s">
        <v>53</v>
      </c>
      <c r="O195">
        <f>(M195*21)/100</f>
        <v>0</v>
      </c>
      <c r="P195" t="s">
        <v>27</v>
      </c>
    </row>
    <row r="196" spans="1:16" x14ac:dyDescent="0.2">
      <c r="A196" s="37" t="s">
        <v>54</v>
      </c>
      <c r="E196" s="41" t="s">
        <v>5</v>
      </c>
    </row>
    <row r="197" spans="1:16" x14ac:dyDescent="0.2">
      <c r="A197" s="37" t="s">
        <v>55</v>
      </c>
      <c r="E197" s="42" t="s">
        <v>228</v>
      </c>
    </row>
    <row r="198" spans="1:16" x14ac:dyDescent="0.2">
      <c r="A198" t="s">
        <v>57</v>
      </c>
      <c r="E198" s="41" t="s">
        <v>58</v>
      </c>
    </row>
    <row r="199" spans="1:16" x14ac:dyDescent="0.2">
      <c r="A199" t="s">
        <v>49</v>
      </c>
      <c r="B199" s="36" t="s">
        <v>229</v>
      </c>
      <c r="C199" s="36" t="s">
        <v>230</v>
      </c>
      <c r="D199" s="37" t="s">
        <v>5</v>
      </c>
      <c r="E199" s="13" t="s">
        <v>231</v>
      </c>
      <c r="F199" s="38" t="s">
        <v>52</v>
      </c>
      <c r="G199" s="39">
        <v>4</v>
      </c>
      <c r="H199" s="38">
        <v>0</v>
      </c>
      <c r="I199" s="38">
        <f>ROUND(G199*H199,6)</f>
        <v>0</v>
      </c>
      <c r="L199" s="40">
        <v>0</v>
      </c>
      <c r="M199" s="34">
        <f>ROUND(ROUND(L199,2)*ROUND(G199,3),2)</f>
        <v>0</v>
      </c>
      <c r="N199" s="38" t="s">
        <v>53</v>
      </c>
      <c r="O199">
        <f>(M199*21)/100</f>
        <v>0</v>
      </c>
      <c r="P199" t="s">
        <v>27</v>
      </c>
    </row>
    <row r="200" spans="1:16" x14ac:dyDescent="0.2">
      <c r="A200" s="37" t="s">
        <v>54</v>
      </c>
      <c r="E200" s="41" t="s">
        <v>5</v>
      </c>
    </row>
    <row r="201" spans="1:16" x14ac:dyDescent="0.2">
      <c r="A201" s="37" t="s">
        <v>55</v>
      </c>
      <c r="E201" s="42" t="s">
        <v>228</v>
      </c>
    </row>
    <row r="202" spans="1:16" x14ac:dyDescent="0.2">
      <c r="A202" t="s">
        <v>57</v>
      </c>
      <c r="E202" s="41" t="s">
        <v>58</v>
      </c>
    </row>
    <row r="203" spans="1:16" x14ac:dyDescent="0.2">
      <c r="A203" t="s">
        <v>49</v>
      </c>
      <c r="B203" s="36" t="s">
        <v>232</v>
      </c>
      <c r="C203" s="36" t="s">
        <v>233</v>
      </c>
      <c r="D203" s="37" t="s">
        <v>5</v>
      </c>
      <c r="E203" s="13" t="s">
        <v>234</v>
      </c>
      <c r="F203" s="38" t="s">
        <v>52</v>
      </c>
      <c r="G203" s="39">
        <v>2</v>
      </c>
      <c r="H203" s="38">
        <v>0</v>
      </c>
      <c r="I203" s="38">
        <f>ROUND(G203*H203,6)</f>
        <v>0</v>
      </c>
      <c r="L203" s="40">
        <v>0</v>
      </c>
      <c r="M203" s="34">
        <f>ROUND(ROUND(L203,2)*ROUND(G203,3),2)</f>
        <v>0</v>
      </c>
      <c r="N203" s="38" t="s">
        <v>53</v>
      </c>
      <c r="O203">
        <f>(M203*21)/100</f>
        <v>0</v>
      </c>
      <c r="P203" t="s">
        <v>27</v>
      </c>
    </row>
    <row r="204" spans="1:16" x14ac:dyDescent="0.2">
      <c r="A204" s="37" t="s">
        <v>54</v>
      </c>
      <c r="E204" s="41" t="s">
        <v>5</v>
      </c>
    </row>
    <row r="205" spans="1:16" x14ac:dyDescent="0.2">
      <c r="A205" s="37" t="s">
        <v>55</v>
      </c>
      <c r="E205" s="42" t="s">
        <v>235</v>
      </c>
    </row>
    <row r="206" spans="1:16" x14ac:dyDescent="0.2">
      <c r="A206" t="s">
        <v>57</v>
      </c>
      <c r="E206" s="41" t="s">
        <v>58</v>
      </c>
    </row>
    <row r="207" spans="1:16" x14ac:dyDescent="0.2">
      <c r="A207" t="s">
        <v>49</v>
      </c>
      <c r="B207" s="36" t="s">
        <v>236</v>
      </c>
      <c r="C207" s="36" t="s">
        <v>237</v>
      </c>
      <c r="D207" s="37" t="s">
        <v>5</v>
      </c>
      <c r="E207" s="13" t="s">
        <v>238</v>
      </c>
      <c r="F207" s="38" t="s">
        <v>52</v>
      </c>
      <c r="G207" s="39">
        <v>2</v>
      </c>
      <c r="H207" s="38">
        <v>0</v>
      </c>
      <c r="I207" s="38">
        <f>ROUND(G207*H207,6)</f>
        <v>0</v>
      </c>
      <c r="L207" s="40">
        <v>0</v>
      </c>
      <c r="M207" s="34">
        <f>ROUND(ROUND(L207,2)*ROUND(G207,3),2)</f>
        <v>0</v>
      </c>
      <c r="N207" s="38" t="s">
        <v>53</v>
      </c>
      <c r="O207">
        <f>(M207*21)/100</f>
        <v>0</v>
      </c>
      <c r="P207" t="s">
        <v>27</v>
      </c>
    </row>
    <row r="208" spans="1:16" x14ac:dyDescent="0.2">
      <c r="A208" s="37" t="s">
        <v>54</v>
      </c>
      <c r="E208" s="41" t="s">
        <v>5</v>
      </c>
    </row>
    <row r="209" spans="1:16" x14ac:dyDescent="0.2">
      <c r="A209" s="37" t="s">
        <v>55</v>
      </c>
      <c r="E209" s="42" t="s">
        <v>239</v>
      </c>
    </row>
    <row r="210" spans="1:16" x14ac:dyDescent="0.2">
      <c r="A210" t="s">
        <v>57</v>
      </c>
      <c r="E210" s="41" t="s">
        <v>58</v>
      </c>
    </row>
    <row r="211" spans="1:16" x14ac:dyDescent="0.2">
      <c r="A211" t="s">
        <v>49</v>
      </c>
      <c r="B211" s="36" t="s">
        <v>240</v>
      </c>
      <c r="C211" s="36" t="s">
        <v>241</v>
      </c>
      <c r="D211" s="37" t="s">
        <v>5</v>
      </c>
      <c r="E211" s="13" t="s">
        <v>242</v>
      </c>
      <c r="F211" s="38" t="s">
        <v>52</v>
      </c>
      <c r="G211" s="39">
        <v>2</v>
      </c>
      <c r="H211" s="38">
        <v>0</v>
      </c>
      <c r="I211" s="38">
        <f>ROUND(G211*H211,6)</f>
        <v>0</v>
      </c>
      <c r="L211" s="40">
        <v>0</v>
      </c>
      <c r="M211" s="34">
        <f>ROUND(ROUND(L211,2)*ROUND(G211,3),2)</f>
        <v>0</v>
      </c>
      <c r="N211" s="38" t="s">
        <v>53</v>
      </c>
      <c r="O211">
        <f>(M211*21)/100</f>
        <v>0</v>
      </c>
      <c r="P211" t="s">
        <v>27</v>
      </c>
    </row>
    <row r="212" spans="1:16" x14ac:dyDescent="0.2">
      <c r="A212" s="37" t="s">
        <v>54</v>
      </c>
      <c r="E212" s="41" t="s">
        <v>5</v>
      </c>
    </row>
    <row r="213" spans="1:16" x14ac:dyDescent="0.2">
      <c r="A213" s="37" t="s">
        <v>55</v>
      </c>
      <c r="E213" s="42" t="s">
        <v>239</v>
      </c>
    </row>
    <row r="214" spans="1:16" x14ac:dyDescent="0.2">
      <c r="A214" t="s">
        <v>57</v>
      </c>
      <c r="E214" s="41" t="s">
        <v>58</v>
      </c>
    </row>
    <row r="215" spans="1:16" x14ac:dyDescent="0.2">
      <c r="A215" t="s">
        <v>49</v>
      </c>
      <c r="B215" s="36" t="s">
        <v>243</v>
      </c>
      <c r="C215" s="36" t="s">
        <v>244</v>
      </c>
      <c r="D215" s="37" t="s">
        <v>5</v>
      </c>
      <c r="E215" s="13" t="s">
        <v>245</v>
      </c>
      <c r="F215" s="38" t="s">
        <v>52</v>
      </c>
      <c r="G215" s="39">
        <v>1</v>
      </c>
      <c r="H215" s="38">
        <v>0</v>
      </c>
      <c r="I215" s="38">
        <f>ROUND(G215*H215,6)</f>
        <v>0</v>
      </c>
      <c r="L215" s="40">
        <v>0</v>
      </c>
      <c r="M215" s="34">
        <f>ROUND(ROUND(L215,2)*ROUND(G215,3),2)</f>
        <v>0</v>
      </c>
      <c r="N215" s="38" t="s">
        <v>53</v>
      </c>
      <c r="O215">
        <f>(M215*21)/100</f>
        <v>0</v>
      </c>
      <c r="P215" t="s">
        <v>27</v>
      </c>
    </row>
    <row r="216" spans="1:16" x14ac:dyDescent="0.2">
      <c r="A216" s="37" t="s">
        <v>54</v>
      </c>
      <c r="E216" s="41" t="s">
        <v>5</v>
      </c>
    </row>
    <row r="217" spans="1:16" x14ac:dyDescent="0.2">
      <c r="A217" s="37" t="s">
        <v>55</v>
      </c>
      <c r="E217" s="42" t="s">
        <v>246</v>
      </c>
    </row>
    <row r="218" spans="1:16" x14ac:dyDescent="0.2">
      <c r="A218" t="s">
        <v>57</v>
      </c>
      <c r="E218" s="41" t="s">
        <v>58</v>
      </c>
    </row>
    <row r="219" spans="1:16" x14ac:dyDescent="0.2">
      <c r="A219" t="s">
        <v>49</v>
      </c>
      <c r="B219" s="36" t="s">
        <v>247</v>
      </c>
      <c r="C219" s="36" t="s">
        <v>248</v>
      </c>
      <c r="D219" s="37" t="s">
        <v>5</v>
      </c>
      <c r="E219" s="13" t="s">
        <v>249</v>
      </c>
      <c r="F219" s="38" t="s">
        <v>52</v>
      </c>
      <c r="G219" s="39">
        <v>3</v>
      </c>
      <c r="H219" s="38">
        <v>0</v>
      </c>
      <c r="I219" s="38">
        <f>ROUND(G219*H219,6)</f>
        <v>0</v>
      </c>
      <c r="L219" s="40">
        <v>0</v>
      </c>
      <c r="M219" s="34">
        <f>ROUND(ROUND(L219,2)*ROUND(G219,3),2)</f>
        <v>0</v>
      </c>
      <c r="N219" s="38" t="s">
        <v>53</v>
      </c>
      <c r="O219">
        <f>(M219*21)/100</f>
        <v>0</v>
      </c>
      <c r="P219" t="s">
        <v>27</v>
      </c>
    </row>
    <row r="220" spans="1:16" x14ac:dyDescent="0.2">
      <c r="A220" s="37" t="s">
        <v>54</v>
      </c>
      <c r="E220" s="41" t="s">
        <v>5</v>
      </c>
    </row>
    <row r="221" spans="1:16" x14ac:dyDescent="0.2">
      <c r="A221" s="37" t="s">
        <v>55</v>
      </c>
      <c r="E221" s="42" t="s">
        <v>250</v>
      </c>
    </row>
    <row r="222" spans="1:16" x14ac:dyDescent="0.2">
      <c r="A222" t="s">
        <v>57</v>
      </c>
      <c r="E222" s="41" t="s">
        <v>58</v>
      </c>
    </row>
    <row r="223" spans="1:16" x14ac:dyDescent="0.2">
      <c r="A223" t="s">
        <v>49</v>
      </c>
      <c r="B223" s="36" t="s">
        <v>251</v>
      </c>
      <c r="C223" s="36" t="s">
        <v>252</v>
      </c>
      <c r="D223" s="37" t="s">
        <v>5</v>
      </c>
      <c r="E223" s="13" t="s">
        <v>253</v>
      </c>
      <c r="F223" s="38" t="s">
        <v>52</v>
      </c>
      <c r="G223" s="39">
        <v>3</v>
      </c>
      <c r="H223" s="38">
        <v>0</v>
      </c>
      <c r="I223" s="38">
        <f>ROUND(G223*H223,6)</f>
        <v>0</v>
      </c>
      <c r="L223" s="40">
        <v>0</v>
      </c>
      <c r="M223" s="34">
        <f>ROUND(ROUND(L223,2)*ROUND(G223,3),2)</f>
        <v>0</v>
      </c>
      <c r="N223" s="38" t="s">
        <v>53</v>
      </c>
      <c r="O223">
        <f>(M223*21)/100</f>
        <v>0</v>
      </c>
      <c r="P223" t="s">
        <v>27</v>
      </c>
    </row>
    <row r="224" spans="1:16" x14ac:dyDescent="0.2">
      <c r="A224" s="37" t="s">
        <v>54</v>
      </c>
      <c r="E224" s="41" t="s">
        <v>5</v>
      </c>
    </row>
    <row r="225" spans="1:16" x14ac:dyDescent="0.2">
      <c r="A225" s="37" t="s">
        <v>55</v>
      </c>
      <c r="E225" s="42" t="s">
        <v>250</v>
      </c>
    </row>
    <row r="226" spans="1:16" x14ac:dyDescent="0.2">
      <c r="A226" t="s">
        <v>57</v>
      </c>
      <c r="E226" s="41" t="s">
        <v>58</v>
      </c>
    </row>
    <row r="227" spans="1:16" x14ac:dyDescent="0.2">
      <c r="A227" t="s">
        <v>49</v>
      </c>
      <c r="B227" s="36" t="s">
        <v>254</v>
      </c>
      <c r="C227" s="36" t="s">
        <v>255</v>
      </c>
      <c r="D227" s="37" t="s">
        <v>5</v>
      </c>
      <c r="E227" s="13" t="s">
        <v>256</v>
      </c>
      <c r="F227" s="38" t="s">
        <v>177</v>
      </c>
      <c r="G227" s="39">
        <v>16</v>
      </c>
      <c r="H227" s="38">
        <v>0</v>
      </c>
      <c r="I227" s="38">
        <f>ROUND(G227*H227,6)</f>
        <v>0</v>
      </c>
      <c r="L227" s="40">
        <v>0</v>
      </c>
      <c r="M227" s="34">
        <f>ROUND(ROUND(L227,2)*ROUND(G227,3),2)</f>
        <v>0</v>
      </c>
      <c r="N227" s="38" t="s">
        <v>53</v>
      </c>
      <c r="O227">
        <f>(M227*21)/100</f>
        <v>0</v>
      </c>
      <c r="P227" t="s">
        <v>27</v>
      </c>
    </row>
    <row r="228" spans="1:16" x14ac:dyDescent="0.2">
      <c r="A228" s="37" t="s">
        <v>54</v>
      </c>
      <c r="E228" s="41" t="s">
        <v>5</v>
      </c>
    </row>
    <row r="229" spans="1:16" x14ac:dyDescent="0.2">
      <c r="A229" s="37" t="s">
        <v>55</v>
      </c>
      <c r="E229" s="42" t="s">
        <v>257</v>
      </c>
    </row>
    <row r="230" spans="1:16" x14ac:dyDescent="0.2">
      <c r="A230" t="s">
        <v>57</v>
      </c>
      <c r="E230" s="41" t="s">
        <v>58</v>
      </c>
    </row>
    <row r="231" spans="1:16" ht="25.5" x14ac:dyDescent="0.2">
      <c r="A231" t="s">
        <v>49</v>
      </c>
      <c r="B231" s="36" t="s">
        <v>258</v>
      </c>
      <c r="C231" s="36" t="s">
        <v>259</v>
      </c>
      <c r="D231" s="37" t="s">
        <v>5</v>
      </c>
      <c r="E231" s="13" t="s">
        <v>260</v>
      </c>
      <c r="F231" s="38" t="s">
        <v>52</v>
      </c>
      <c r="G231" s="39">
        <v>1</v>
      </c>
      <c r="H231" s="38">
        <v>0</v>
      </c>
      <c r="I231" s="38">
        <f>ROUND(G231*H231,6)</f>
        <v>0</v>
      </c>
      <c r="L231" s="40">
        <v>0</v>
      </c>
      <c r="M231" s="34">
        <f>ROUND(ROUND(L231,2)*ROUND(G231,3),2)</f>
        <v>0</v>
      </c>
      <c r="N231" s="38" t="s">
        <v>53</v>
      </c>
      <c r="O231">
        <f>(M231*21)/100</f>
        <v>0</v>
      </c>
      <c r="P231" t="s">
        <v>27</v>
      </c>
    </row>
    <row r="232" spans="1:16" x14ac:dyDescent="0.2">
      <c r="A232" s="37" t="s">
        <v>54</v>
      </c>
      <c r="E232" s="41" t="s">
        <v>5</v>
      </c>
    </row>
    <row r="233" spans="1:16" x14ac:dyDescent="0.2">
      <c r="A233" s="37" t="s">
        <v>55</v>
      </c>
      <c r="E233" s="42" t="s">
        <v>261</v>
      </c>
    </row>
    <row r="234" spans="1:16" x14ac:dyDescent="0.2">
      <c r="A234" t="s">
        <v>57</v>
      </c>
      <c r="E234" s="41" t="s">
        <v>58</v>
      </c>
    </row>
    <row r="235" spans="1:16" x14ac:dyDescent="0.2">
      <c r="A235" t="s">
        <v>49</v>
      </c>
      <c r="B235" s="36" t="s">
        <v>262</v>
      </c>
      <c r="C235" s="36" t="s">
        <v>175</v>
      </c>
      <c r="D235" s="37" t="s">
        <v>5</v>
      </c>
      <c r="E235" s="13" t="s">
        <v>176</v>
      </c>
      <c r="F235" s="38" t="s">
        <v>177</v>
      </c>
      <c r="G235" s="39">
        <v>8</v>
      </c>
      <c r="H235" s="38">
        <v>0</v>
      </c>
      <c r="I235" s="38">
        <f>ROUND(G235*H235,6)</f>
        <v>0</v>
      </c>
      <c r="L235" s="40">
        <v>0</v>
      </c>
      <c r="M235" s="34">
        <f>ROUND(ROUND(L235,2)*ROUND(G235,3),2)</f>
        <v>0</v>
      </c>
      <c r="N235" s="38" t="s">
        <v>53</v>
      </c>
      <c r="O235">
        <f>(M235*21)/100</f>
        <v>0</v>
      </c>
      <c r="P235" t="s">
        <v>27</v>
      </c>
    </row>
    <row r="236" spans="1:16" x14ac:dyDescent="0.2">
      <c r="A236" s="37" t="s">
        <v>54</v>
      </c>
      <c r="E236" s="41" t="s">
        <v>5</v>
      </c>
    </row>
    <row r="237" spans="1:16" x14ac:dyDescent="0.2">
      <c r="A237" s="37" t="s">
        <v>55</v>
      </c>
      <c r="E237" s="42" t="s">
        <v>263</v>
      </c>
    </row>
    <row r="238" spans="1:16" x14ac:dyDescent="0.2">
      <c r="A238" t="s">
        <v>57</v>
      </c>
      <c r="E238" s="41" t="s">
        <v>58</v>
      </c>
    </row>
    <row r="239" spans="1:16" x14ac:dyDescent="0.2">
      <c r="A239" t="s">
        <v>49</v>
      </c>
      <c r="B239" s="36" t="s">
        <v>264</v>
      </c>
      <c r="C239" s="36" t="s">
        <v>180</v>
      </c>
      <c r="D239" s="37" t="s">
        <v>5</v>
      </c>
      <c r="E239" s="13" t="s">
        <v>181</v>
      </c>
      <c r="F239" s="38" t="s">
        <v>52</v>
      </c>
      <c r="G239" s="39">
        <v>1</v>
      </c>
      <c r="H239" s="38">
        <v>0</v>
      </c>
      <c r="I239" s="38">
        <f>ROUND(G239*H239,6)</f>
        <v>0</v>
      </c>
      <c r="L239" s="40">
        <v>0</v>
      </c>
      <c r="M239" s="34">
        <f>ROUND(ROUND(L239,2)*ROUND(G239,3),2)</f>
        <v>0</v>
      </c>
      <c r="N239" s="38" t="s">
        <v>53</v>
      </c>
      <c r="O239">
        <f>(M239*21)/100</f>
        <v>0</v>
      </c>
      <c r="P239" t="s">
        <v>27</v>
      </c>
    </row>
    <row r="240" spans="1:16" x14ac:dyDescent="0.2">
      <c r="A240" s="37" t="s">
        <v>54</v>
      </c>
      <c r="E240" s="41" t="s">
        <v>5</v>
      </c>
    </row>
    <row r="241" spans="1:16" x14ac:dyDescent="0.2">
      <c r="A241" s="37" t="s">
        <v>55</v>
      </c>
      <c r="E241" s="42" t="s">
        <v>265</v>
      </c>
    </row>
    <row r="242" spans="1:16" x14ac:dyDescent="0.2">
      <c r="A242" t="s">
        <v>57</v>
      </c>
      <c r="E242" s="41" t="s">
        <v>58</v>
      </c>
    </row>
    <row r="243" spans="1:16" ht="25.5" x14ac:dyDescent="0.2">
      <c r="A243" t="s">
        <v>49</v>
      </c>
      <c r="B243" s="36" t="s">
        <v>266</v>
      </c>
      <c r="C243" s="36" t="s">
        <v>267</v>
      </c>
      <c r="D243" s="37" t="s">
        <v>5</v>
      </c>
      <c r="E243" s="13" t="s">
        <v>268</v>
      </c>
      <c r="F243" s="38" t="s">
        <v>52</v>
      </c>
      <c r="G243" s="39">
        <v>1</v>
      </c>
      <c r="H243" s="38">
        <v>0</v>
      </c>
      <c r="I243" s="38">
        <f>ROUND(G243*H243,6)</f>
        <v>0</v>
      </c>
      <c r="L243" s="40">
        <v>0</v>
      </c>
      <c r="M243" s="34">
        <f>ROUND(ROUND(L243,2)*ROUND(G243,3),2)</f>
        <v>0</v>
      </c>
      <c r="N243" s="38" t="s">
        <v>269</v>
      </c>
      <c r="O243">
        <f>(M243*21)/100</f>
        <v>0</v>
      </c>
      <c r="P243" t="s">
        <v>27</v>
      </c>
    </row>
    <row r="244" spans="1:16" x14ac:dyDescent="0.2">
      <c r="A244" s="37" t="s">
        <v>54</v>
      </c>
      <c r="E244" s="41" t="s">
        <v>5</v>
      </c>
    </row>
    <row r="245" spans="1:16" x14ac:dyDescent="0.2">
      <c r="A245" s="37" t="s">
        <v>55</v>
      </c>
      <c r="E245" s="42" t="s">
        <v>270</v>
      </c>
    </row>
    <row r="246" spans="1:16" x14ac:dyDescent="0.2">
      <c r="A246" t="s">
        <v>57</v>
      </c>
      <c r="E246" s="41" t="s">
        <v>5</v>
      </c>
    </row>
    <row r="247" spans="1:16" ht="25.5" x14ac:dyDescent="0.2">
      <c r="A247" t="s">
        <v>49</v>
      </c>
      <c r="B247" s="36" t="s">
        <v>271</v>
      </c>
      <c r="C247" s="36" t="s">
        <v>272</v>
      </c>
      <c r="D247" s="37" t="s">
        <v>5</v>
      </c>
      <c r="E247" s="13" t="s">
        <v>273</v>
      </c>
      <c r="F247" s="38" t="s">
        <v>52</v>
      </c>
      <c r="G247" s="39">
        <v>1</v>
      </c>
      <c r="H247" s="38">
        <v>0</v>
      </c>
      <c r="I247" s="38">
        <f>ROUND(G247*H247,6)</f>
        <v>0</v>
      </c>
      <c r="L247" s="40">
        <v>0</v>
      </c>
      <c r="M247" s="34">
        <f>ROUND(ROUND(L247,2)*ROUND(G247,3),2)</f>
        <v>0</v>
      </c>
      <c r="N247" s="38" t="s">
        <v>269</v>
      </c>
      <c r="O247">
        <f>(M247*21)/100</f>
        <v>0</v>
      </c>
      <c r="P247" t="s">
        <v>27</v>
      </c>
    </row>
    <row r="248" spans="1:16" x14ac:dyDescent="0.2">
      <c r="A248" s="37" t="s">
        <v>54</v>
      </c>
      <c r="E248" s="41" t="s">
        <v>5</v>
      </c>
    </row>
    <row r="249" spans="1:16" x14ac:dyDescent="0.2">
      <c r="A249" s="37" t="s">
        <v>55</v>
      </c>
      <c r="E249" s="42" t="s">
        <v>274</v>
      </c>
    </row>
    <row r="250" spans="1:16" x14ac:dyDescent="0.2">
      <c r="A250" t="s">
        <v>57</v>
      </c>
      <c r="E250" s="41" t="s">
        <v>5</v>
      </c>
    </row>
    <row r="251" spans="1:16" ht="25.5" x14ac:dyDescent="0.2">
      <c r="A251" t="s">
        <v>49</v>
      </c>
      <c r="B251" s="36" t="s">
        <v>275</v>
      </c>
      <c r="C251" s="36" t="s">
        <v>276</v>
      </c>
      <c r="D251" s="37" t="s">
        <v>5</v>
      </c>
      <c r="E251" s="13" t="s">
        <v>277</v>
      </c>
      <c r="F251" s="38" t="s">
        <v>52</v>
      </c>
      <c r="G251" s="39">
        <v>1</v>
      </c>
      <c r="H251" s="38">
        <v>0</v>
      </c>
      <c r="I251" s="38">
        <f>ROUND(G251*H251,6)</f>
        <v>0</v>
      </c>
      <c r="L251" s="40">
        <v>0</v>
      </c>
      <c r="M251" s="34">
        <f>ROUND(ROUND(L251,2)*ROUND(G251,3),2)</f>
        <v>0</v>
      </c>
      <c r="N251" s="38" t="s">
        <v>269</v>
      </c>
      <c r="O251">
        <f>(M251*21)/100</f>
        <v>0</v>
      </c>
      <c r="P251" t="s">
        <v>27</v>
      </c>
    </row>
    <row r="252" spans="1:16" x14ac:dyDescent="0.2">
      <c r="A252" s="37" t="s">
        <v>54</v>
      </c>
      <c r="E252" s="41" t="s">
        <v>5</v>
      </c>
    </row>
    <row r="253" spans="1:16" x14ac:dyDescent="0.2">
      <c r="A253" s="37" t="s">
        <v>55</v>
      </c>
      <c r="E253" s="42" t="s">
        <v>278</v>
      </c>
    </row>
    <row r="254" spans="1:16" x14ac:dyDescent="0.2">
      <c r="A254" t="s">
        <v>57</v>
      </c>
      <c r="E254" s="41" t="s">
        <v>5</v>
      </c>
    </row>
    <row r="255" spans="1:16" x14ac:dyDescent="0.2">
      <c r="A255" t="s">
        <v>46</v>
      </c>
      <c r="C255" s="33" t="s">
        <v>26</v>
      </c>
      <c r="E255" s="35" t="s">
        <v>279</v>
      </c>
      <c r="J255" s="34">
        <f>0</f>
        <v>0</v>
      </c>
      <c r="K255" s="34">
        <f>0</f>
        <v>0</v>
      </c>
      <c r="L255" s="34">
        <f>0+L256+L260+L264+L268+L272+L276+L280+L284+L288+L292+L296+L300+L304+L308+L312+L316+L320+L324+L328+L332+L336+L340+L344+L348+L352+L356+L360+L364+L368+L372+L376+L380+L384+L388+L392+L396+L400+L404</f>
        <v>0</v>
      </c>
      <c r="M255" s="34">
        <f>0+M256+M260+M264+M268+M272+M276+M280+M284+M288+M292+M296+M300+M304+M308+M312+M316+M320+M324+M328+M332+M336+M340+M344+M348+M352+M356+M360+M364+M368+M372+M376+M380+M384+M388+M392+M396+M400+M404</f>
        <v>0</v>
      </c>
    </row>
    <row r="256" spans="1:16" x14ac:dyDescent="0.2">
      <c r="A256" t="s">
        <v>49</v>
      </c>
      <c r="B256" s="36" t="s">
        <v>280</v>
      </c>
      <c r="C256" s="36" t="s">
        <v>281</v>
      </c>
      <c r="D256" s="37" t="s">
        <v>5</v>
      </c>
      <c r="E256" s="13" t="s">
        <v>282</v>
      </c>
      <c r="F256" s="38" t="s">
        <v>283</v>
      </c>
      <c r="G256" s="39">
        <v>207.5</v>
      </c>
      <c r="H256" s="38">
        <v>0</v>
      </c>
      <c r="I256" s="38">
        <f>ROUND(G256*H256,6)</f>
        <v>0</v>
      </c>
      <c r="L256" s="40">
        <v>0</v>
      </c>
      <c r="M256" s="34">
        <f>ROUND(ROUND(L256,2)*ROUND(G256,3),2)</f>
        <v>0</v>
      </c>
      <c r="N256" s="38" t="s">
        <v>53</v>
      </c>
      <c r="O256">
        <f>(M256*21)/100</f>
        <v>0</v>
      </c>
      <c r="P256" t="s">
        <v>27</v>
      </c>
    </row>
    <row r="257" spans="1:16" x14ac:dyDescent="0.2">
      <c r="A257" s="37" t="s">
        <v>54</v>
      </c>
      <c r="E257" s="41" t="s">
        <v>5</v>
      </c>
    </row>
    <row r="258" spans="1:16" x14ac:dyDescent="0.2">
      <c r="A258" s="37" t="s">
        <v>55</v>
      </c>
      <c r="E258" s="42" t="s">
        <v>284</v>
      </c>
    </row>
    <row r="259" spans="1:16" x14ac:dyDescent="0.2">
      <c r="A259" t="s">
        <v>57</v>
      </c>
      <c r="E259" s="41" t="s">
        <v>58</v>
      </c>
    </row>
    <row r="260" spans="1:16" x14ac:dyDescent="0.2">
      <c r="A260" t="s">
        <v>49</v>
      </c>
      <c r="B260" s="36" t="s">
        <v>285</v>
      </c>
      <c r="C260" s="36" t="s">
        <v>286</v>
      </c>
      <c r="D260" s="37" t="s">
        <v>5</v>
      </c>
      <c r="E260" s="13" t="s">
        <v>287</v>
      </c>
      <c r="F260" s="38" t="s">
        <v>288</v>
      </c>
      <c r="G260" s="39">
        <v>224</v>
      </c>
      <c r="H260" s="38">
        <v>0</v>
      </c>
      <c r="I260" s="38">
        <f>ROUND(G260*H260,6)</f>
        <v>0</v>
      </c>
      <c r="L260" s="40">
        <v>0</v>
      </c>
      <c r="M260" s="34">
        <f>ROUND(ROUND(L260,2)*ROUND(G260,3),2)</f>
        <v>0</v>
      </c>
      <c r="N260" s="38" t="s">
        <v>53</v>
      </c>
      <c r="O260">
        <f>(M260*21)/100</f>
        <v>0</v>
      </c>
      <c r="P260" t="s">
        <v>27</v>
      </c>
    </row>
    <row r="261" spans="1:16" x14ac:dyDescent="0.2">
      <c r="A261" s="37" t="s">
        <v>54</v>
      </c>
      <c r="E261" s="41" t="s">
        <v>5</v>
      </c>
    </row>
    <row r="262" spans="1:16" x14ac:dyDescent="0.2">
      <c r="A262" s="37" t="s">
        <v>55</v>
      </c>
      <c r="E262" s="42" t="s">
        <v>289</v>
      </c>
    </row>
    <row r="263" spans="1:16" x14ac:dyDescent="0.2">
      <c r="A263" t="s">
        <v>57</v>
      </c>
      <c r="E263" s="41" t="s">
        <v>58</v>
      </c>
    </row>
    <row r="264" spans="1:16" x14ac:dyDescent="0.2">
      <c r="A264" t="s">
        <v>49</v>
      </c>
      <c r="B264" s="36" t="s">
        <v>290</v>
      </c>
      <c r="C264" s="36" t="s">
        <v>291</v>
      </c>
      <c r="D264" s="37" t="s">
        <v>5</v>
      </c>
      <c r="E264" s="13" t="s">
        <v>292</v>
      </c>
      <c r="F264" s="38" t="s">
        <v>283</v>
      </c>
      <c r="G264" s="39">
        <v>207.5</v>
      </c>
      <c r="H264" s="38">
        <v>0</v>
      </c>
      <c r="I264" s="38">
        <f>ROUND(G264*H264,6)</f>
        <v>0</v>
      </c>
      <c r="L264" s="40">
        <v>0</v>
      </c>
      <c r="M264" s="34">
        <f>ROUND(ROUND(L264,2)*ROUND(G264,3),2)</f>
        <v>0</v>
      </c>
      <c r="N264" s="38" t="s">
        <v>53</v>
      </c>
      <c r="O264">
        <f>(M264*21)/100</f>
        <v>0</v>
      </c>
      <c r="P264" t="s">
        <v>27</v>
      </c>
    </row>
    <row r="265" spans="1:16" x14ac:dyDescent="0.2">
      <c r="A265" s="37" t="s">
        <v>54</v>
      </c>
      <c r="E265" s="41" t="s">
        <v>5</v>
      </c>
    </row>
    <row r="266" spans="1:16" x14ac:dyDescent="0.2">
      <c r="A266" s="37" t="s">
        <v>55</v>
      </c>
      <c r="E266" s="42" t="s">
        <v>293</v>
      </c>
    </row>
    <row r="267" spans="1:16" x14ac:dyDescent="0.2">
      <c r="A267" t="s">
        <v>57</v>
      </c>
      <c r="E267" s="41" t="s">
        <v>58</v>
      </c>
    </row>
    <row r="268" spans="1:16" ht="25.5" x14ac:dyDescent="0.2">
      <c r="A268" t="s">
        <v>49</v>
      </c>
      <c r="B268" s="36" t="s">
        <v>294</v>
      </c>
      <c r="C268" s="36" t="s">
        <v>295</v>
      </c>
      <c r="D268" s="37" t="s">
        <v>5</v>
      </c>
      <c r="E268" s="13" t="s">
        <v>296</v>
      </c>
      <c r="F268" s="38" t="s">
        <v>288</v>
      </c>
      <c r="G268" s="39">
        <v>2490</v>
      </c>
      <c r="H268" s="38">
        <v>0</v>
      </c>
      <c r="I268" s="38">
        <f>ROUND(G268*H268,6)</f>
        <v>0</v>
      </c>
      <c r="L268" s="40">
        <v>0</v>
      </c>
      <c r="M268" s="34">
        <f>ROUND(ROUND(L268,2)*ROUND(G268,3),2)</f>
        <v>0</v>
      </c>
      <c r="N268" s="38" t="s">
        <v>53</v>
      </c>
      <c r="O268">
        <f>(M268*21)/100</f>
        <v>0</v>
      </c>
      <c r="P268" t="s">
        <v>27</v>
      </c>
    </row>
    <row r="269" spans="1:16" x14ac:dyDescent="0.2">
      <c r="A269" s="37" t="s">
        <v>54</v>
      </c>
      <c r="E269" s="41" t="s">
        <v>5</v>
      </c>
    </row>
    <row r="270" spans="1:16" ht="25.5" x14ac:dyDescent="0.2">
      <c r="A270" s="37" t="s">
        <v>55</v>
      </c>
      <c r="E270" s="42" t="s">
        <v>297</v>
      </c>
    </row>
    <row r="271" spans="1:16" x14ac:dyDescent="0.2">
      <c r="A271" t="s">
        <v>57</v>
      </c>
      <c r="E271" s="41" t="s">
        <v>58</v>
      </c>
    </row>
    <row r="272" spans="1:16" x14ac:dyDescent="0.2">
      <c r="A272" t="s">
        <v>49</v>
      </c>
      <c r="B272" s="36" t="s">
        <v>298</v>
      </c>
      <c r="C272" s="36" t="s">
        <v>299</v>
      </c>
      <c r="D272" s="37" t="s">
        <v>5</v>
      </c>
      <c r="E272" s="13" t="s">
        <v>300</v>
      </c>
      <c r="F272" s="38" t="s">
        <v>288</v>
      </c>
      <c r="G272" s="39">
        <v>830</v>
      </c>
      <c r="H272" s="38">
        <v>0</v>
      </c>
      <c r="I272" s="38">
        <f>ROUND(G272*H272,6)</f>
        <v>0</v>
      </c>
      <c r="L272" s="40">
        <v>0</v>
      </c>
      <c r="M272" s="34">
        <f>ROUND(ROUND(L272,2)*ROUND(G272,3),2)</f>
        <v>0</v>
      </c>
      <c r="N272" s="38" t="s">
        <v>53</v>
      </c>
      <c r="O272">
        <f>(M272*21)/100</f>
        <v>0</v>
      </c>
      <c r="P272" t="s">
        <v>27</v>
      </c>
    </row>
    <row r="273" spans="1:16" x14ac:dyDescent="0.2">
      <c r="A273" s="37" t="s">
        <v>54</v>
      </c>
      <c r="E273" s="41" t="s">
        <v>5</v>
      </c>
    </row>
    <row r="274" spans="1:16" x14ac:dyDescent="0.2">
      <c r="A274" s="37" t="s">
        <v>55</v>
      </c>
      <c r="E274" s="42" t="s">
        <v>301</v>
      </c>
    </row>
    <row r="275" spans="1:16" x14ac:dyDescent="0.2">
      <c r="A275" t="s">
        <v>57</v>
      </c>
      <c r="E275" s="41" t="s">
        <v>58</v>
      </c>
    </row>
    <row r="276" spans="1:16" ht="25.5" x14ac:dyDescent="0.2">
      <c r="A276" t="s">
        <v>49</v>
      </c>
      <c r="B276" s="36" t="s">
        <v>302</v>
      </c>
      <c r="C276" s="36" t="s">
        <v>303</v>
      </c>
      <c r="D276" s="37" t="s">
        <v>5</v>
      </c>
      <c r="E276" s="13" t="s">
        <v>304</v>
      </c>
      <c r="F276" s="38" t="s">
        <v>288</v>
      </c>
      <c r="G276" s="39">
        <v>840</v>
      </c>
      <c r="H276" s="38">
        <v>0</v>
      </c>
      <c r="I276" s="38">
        <f>ROUND(G276*H276,6)</f>
        <v>0</v>
      </c>
      <c r="L276" s="40">
        <v>0</v>
      </c>
      <c r="M276" s="34">
        <f>ROUND(ROUND(L276,2)*ROUND(G276,3),2)</f>
        <v>0</v>
      </c>
      <c r="N276" s="38" t="s">
        <v>53</v>
      </c>
      <c r="O276">
        <f>(M276*21)/100</f>
        <v>0</v>
      </c>
      <c r="P276" t="s">
        <v>27</v>
      </c>
    </row>
    <row r="277" spans="1:16" x14ac:dyDescent="0.2">
      <c r="A277" s="37" t="s">
        <v>54</v>
      </c>
      <c r="E277" s="41" t="s">
        <v>5</v>
      </c>
    </row>
    <row r="278" spans="1:16" x14ac:dyDescent="0.2">
      <c r="A278" s="37" t="s">
        <v>55</v>
      </c>
      <c r="E278" s="42" t="s">
        <v>305</v>
      </c>
    </row>
    <row r="279" spans="1:16" x14ac:dyDescent="0.2">
      <c r="A279" t="s">
        <v>57</v>
      </c>
      <c r="E279" s="41" t="s">
        <v>58</v>
      </c>
    </row>
    <row r="280" spans="1:16" ht="25.5" x14ac:dyDescent="0.2">
      <c r="A280" t="s">
        <v>49</v>
      </c>
      <c r="B280" s="36" t="s">
        <v>306</v>
      </c>
      <c r="C280" s="36" t="s">
        <v>307</v>
      </c>
      <c r="D280" s="37" t="s">
        <v>5</v>
      </c>
      <c r="E280" s="13" t="s">
        <v>308</v>
      </c>
      <c r="F280" s="38" t="s">
        <v>52</v>
      </c>
      <c r="G280" s="39">
        <v>2</v>
      </c>
      <c r="H280" s="38">
        <v>0</v>
      </c>
      <c r="I280" s="38">
        <f>ROUND(G280*H280,6)</f>
        <v>0</v>
      </c>
      <c r="L280" s="40">
        <v>0</v>
      </c>
      <c r="M280" s="34">
        <f>ROUND(ROUND(L280,2)*ROUND(G280,3),2)</f>
        <v>0</v>
      </c>
      <c r="N280" s="38" t="s">
        <v>53</v>
      </c>
      <c r="O280">
        <f>(M280*21)/100</f>
        <v>0</v>
      </c>
      <c r="P280" t="s">
        <v>27</v>
      </c>
    </row>
    <row r="281" spans="1:16" x14ac:dyDescent="0.2">
      <c r="A281" s="37" t="s">
        <v>54</v>
      </c>
      <c r="E281" s="41" t="s">
        <v>5</v>
      </c>
    </row>
    <row r="282" spans="1:16" x14ac:dyDescent="0.2">
      <c r="A282" s="37" t="s">
        <v>55</v>
      </c>
      <c r="E282" s="42" t="s">
        <v>309</v>
      </c>
    </row>
    <row r="283" spans="1:16" x14ac:dyDescent="0.2">
      <c r="A283" t="s">
        <v>57</v>
      </c>
      <c r="E283" s="41" t="s">
        <v>58</v>
      </c>
    </row>
    <row r="284" spans="1:16" x14ac:dyDescent="0.2">
      <c r="A284" t="s">
        <v>49</v>
      </c>
      <c r="B284" s="36" t="s">
        <v>310</v>
      </c>
      <c r="C284" s="36" t="s">
        <v>311</v>
      </c>
      <c r="D284" s="37" t="s">
        <v>5</v>
      </c>
      <c r="E284" s="13" t="s">
        <v>312</v>
      </c>
      <c r="F284" s="38" t="s">
        <v>288</v>
      </c>
      <c r="G284" s="39">
        <v>224</v>
      </c>
      <c r="H284" s="38">
        <v>0</v>
      </c>
      <c r="I284" s="38">
        <f>ROUND(G284*H284,6)</f>
        <v>0</v>
      </c>
      <c r="L284" s="40">
        <v>0</v>
      </c>
      <c r="M284" s="34">
        <f>ROUND(ROUND(L284,2)*ROUND(G284,3),2)</f>
        <v>0</v>
      </c>
      <c r="N284" s="38" t="s">
        <v>53</v>
      </c>
      <c r="O284">
        <f>(M284*21)/100</f>
        <v>0</v>
      </c>
      <c r="P284" t="s">
        <v>27</v>
      </c>
    </row>
    <row r="285" spans="1:16" x14ac:dyDescent="0.2">
      <c r="A285" s="37" t="s">
        <v>54</v>
      </c>
      <c r="E285" s="41" t="s">
        <v>5</v>
      </c>
    </row>
    <row r="286" spans="1:16" x14ac:dyDescent="0.2">
      <c r="A286" s="37" t="s">
        <v>55</v>
      </c>
      <c r="E286" s="42" t="s">
        <v>289</v>
      </c>
    </row>
    <row r="287" spans="1:16" x14ac:dyDescent="0.2">
      <c r="A287" t="s">
        <v>57</v>
      </c>
      <c r="E287" s="41" t="s">
        <v>58</v>
      </c>
    </row>
    <row r="288" spans="1:16" x14ac:dyDescent="0.2">
      <c r="A288" t="s">
        <v>49</v>
      </c>
      <c r="B288" s="36" t="s">
        <v>313</v>
      </c>
      <c r="C288" s="36" t="s">
        <v>314</v>
      </c>
      <c r="D288" s="37" t="s">
        <v>5</v>
      </c>
      <c r="E288" s="13" t="s">
        <v>315</v>
      </c>
      <c r="F288" s="38" t="s">
        <v>52</v>
      </c>
      <c r="G288" s="39">
        <v>1</v>
      </c>
      <c r="H288" s="38">
        <v>0</v>
      </c>
      <c r="I288" s="38">
        <f>ROUND(G288*H288,6)</f>
        <v>0</v>
      </c>
      <c r="L288" s="40">
        <v>0</v>
      </c>
      <c r="M288" s="34">
        <f>ROUND(ROUND(L288,2)*ROUND(G288,3),2)</f>
        <v>0</v>
      </c>
      <c r="N288" s="38" t="s">
        <v>53</v>
      </c>
      <c r="O288">
        <f>(M288*21)/100</f>
        <v>0</v>
      </c>
      <c r="P288" t="s">
        <v>27</v>
      </c>
    </row>
    <row r="289" spans="1:16" x14ac:dyDescent="0.2">
      <c r="A289" s="37" t="s">
        <v>54</v>
      </c>
      <c r="E289" s="41" t="s">
        <v>5</v>
      </c>
    </row>
    <row r="290" spans="1:16" x14ac:dyDescent="0.2">
      <c r="A290" s="37" t="s">
        <v>55</v>
      </c>
      <c r="E290" s="42" t="s">
        <v>316</v>
      </c>
    </row>
    <row r="291" spans="1:16" x14ac:dyDescent="0.2">
      <c r="A291" t="s">
        <v>57</v>
      </c>
      <c r="E291" s="41" t="s">
        <v>58</v>
      </c>
    </row>
    <row r="292" spans="1:16" x14ac:dyDescent="0.2">
      <c r="A292" t="s">
        <v>49</v>
      </c>
      <c r="B292" s="36" t="s">
        <v>317</v>
      </c>
      <c r="C292" s="36" t="s">
        <v>318</v>
      </c>
      <c r="D292" s="37" t="s">
        <v>5</v>
      </c>
      <c r="E292" s="13" t="s">
        <v>319</v>
      </c>
      <c r="F292" s="38" t="s">
        <v>52</v>
      </c>
      <c r="G292" s="39">
        <v>1</v>
      </c>
      <c r="H292" s="38">
        <v>0</v>
      </c>
      <c r="I292" s="38">
        <f>ROUND(G292*H292,6)</f>
        <v>0</v>
      </c>
      <c r="L292" s="40">
        <v>0</v>
      </c>
      <c r="M292" s="34">
        <f>ROUND(ROUND(L292,2)*ROUND(G292,3),2)</f>
        <v>0</v>
      </c>
      <c r="N292" s="38" t="s">
        <v>53</v>
      </c>
      <c r="O292">
        <f>(M292*21)/100</f>
        <v>0</v>
      </c>
      <c r="P292" t="s">
        <v>27</v>
      </c>
    </row>
    <row r="293" spans="1:16" x14ac:dyDescent="0.2">
      <c r="A293" s="37" t="s">
        <v>54</v>
      </c>
      <c r="E293" s="41" t="s">
        <v>5</v>
      </c>
    </row>
    <row r="294" spans="1:16" x14ac:dyDescent="0.2">
      <c r="A294" s="37" t="s">
        <v>55</v>
      </c>
      <c r="E294" s="42" t="s">
        <v>320</v>
      </c>
    </row>
    <row r="295" spans="1:16" x14ac:dyDescent="0.2">
      <c r="A295" t="s">
        <v>57</v>
      </c>
      <c r="E295" s="41" t="s">
        <v>58</v>
      </c>
    </row>
    <row r="296" spans="1:16" x14ac:dyDescent="0.2">
      <c r="A296" t="s">
        <v>49</v>
      </c>
      <c r="B296" s="36" t="s">
        <v>321</v>
      </c>
      <c r="C296" s="36" t="s">
        <v>322</v>
      </c>
      <c r="D296" s="37" t="s">
        <v>5</v>
      </c>
      <c r="E296" s="13" t="s">
        <v>323</v>
      </c>
      <c r="F296" s="38" t="s">
        <v>52</v>
      </c>
      <c r="G296" s="39">
        <v>1</v>
      </c>
      <c r="H296" s="38">
        <v>0</v>
      </c>
      <c r="I296" s="38">
        <f>ROUND(G296*H296,6)</f>
        <v>0</v>
      </c>
      <c r="L296" s="40">
        <v>0</v>
      </c>
      <c r="M296" s="34">
        <f>ROUND(ROUND(L296,2)*ROUND(G296,3),2)</f>
        <v>0</v>
      </c>
      <c r="N296" s="38" t="s">
        <v>53</v>
      </c>
      <c r="O296">
        <f>(M296*21)/100</f>
        <v>0</v>
      </c>
      <c r="P296" t="s">
        <v>27</v>
      </c>
    </row>
    <row r="297" spans="1:16" x14ac:dyDescent="0.2">
      <c r="A297" s="37" t="s">
        <v>54</v>
      </c>
      <c r="E297" s="41" t="s">
        <v>5</v>
      </c>
    </row>
    <row r="298" spans="1:16" x14ac:dyDescent="0.2">
      <c r="A298" s="37" t="s">
        <v>55</v>
      </c>
      <c r="E298" s="42" t="s">
        <v>324</v>
      </c>
    </row>
    <row r="299" spans="1:16" x14ac:dyDescent="0.2">
      <c r="A299" t="s">
        <v>57</v>
      </c>
      <c r="E299" s="41" t="s">
        <v>58</v>
      </c>
    </row>
    <row r="300" spans="1:16" x14ac:dyDescent="0.2">
      <c r="A300" t="s">
        <v>49</v>
      </c>
      <c r="B300" s="36" t="s">
        <v>325</v>
      </c>
      <c r="C300" s="36" t="s">
        <v>326</v>
      </c>
      <c r="D300" s="37" t="s">
        <v>5</v>
      </c>
      <c r="E300" s="13" t="s">
        <v>327</v>
      </c>
      <c r="F300" s="38" t="s">
        <v>52</v>
      </c>
      <c r="G300" s="39">
        <v>5</v>
      </c>
      <c r="H300" s="38">
        <v>0</v>
      </c>
      <c r="I300" s="38">
        <f>ROUND(G300*H300,6)</f>
        <v>0</v>
      </c>
      <c r="L300" s="40">
        <v>0</v>
      </c>
      <c r="M300" s="34">
        <f>ROUND(ROUND(L300,2)*ROUND(G300,3),2)</f>
        <v>0</v>
      </c>
      <c r="N300" s="38" t="s">
        <v>53</v>
      </c>
      <c r="O300">
        <f>(M300*21)/100</f>
        <v>0</v>
      </c>
      <c r="P300" t="s">
        <v>27</v>
      </c>
    </row>
    <row r="301" spans="1:16" x14ac:dyDescent="0.2">
      <c r="A301" s="37" t="s">
        <v>54</v>
      </c>
      <c r="E301" s="41" t="s">
        <v>5</v>
      </c>
    </row>
    <row r="302" spans="1:16" x14ac:dyDescent="0.2">
      <c r="A302" s="37" t="s">
        <v>55</v>
      </c>
      <c r="E302" s="42" t="s">
        <v>328</v>
      </c>
    </row>
    <row r="303" spans="1:16" x14ac:dyDescent="0.2">
      <c r="A303" t="s">
        <v>57</v>
      </c>
      <c r="E303" s="41" t="s">
        <v>58</v>
      </c>
    </row>
    <row r="304" spans="1:16" x14ac:dyDescent="0.2">
      <c r="A304" t="s">
        <v>49</v>
      </c>
      <c r="B304" s="36" t="s">
        <v>329</v>
      </c>
      <c r="C304" s="36" t="s">
        <v>330</v>
      </c>
      <c r="D304" s="37" t="s">
        <v>5</v>
      </c>
      <c r="E304" s="13" t="s">
        <v>331</v>
      </c>
      <c r="F304" s="38" t="s">
        <v>52</v>
      </c>
      <c r="G304" s="39">
        <v>15</v>
      </c>
      <c r="H304" s="38">
        <v>0</v>
      </c>
      <c r="I304" s="38">
        <f>ROUND(G304*H304,6)</f>
        <v>0</v>
      </c>
      <c r="L304" s="40">
        <v>0</v>
      </c>
      <c r="M304" s="34">
        <f>ROUND(ROUND(L304,2)*ROUND(G304,3),2)</f>
        <v>0</v>
      </c>
      <c r="N304" s="38" t="s">
        <v>53</v>
      </c>
      <c r="O304">
        <f>(M304*21)/100</f>
        <v>0</v>
      </c>
      <c r="P304" t="s">
        <v>27</v>
      </c>
    </row>
    <row r="305" spans="1:16" x14ac:dyDescent="0.2">
      <c r="A305" s="37" t="s">
        <v>54</v>
      </c>
      <c r="E305" s="41" t="s">
        <v>5</v>
      </c>
    </row>
    <row r="306" spans="1:16" ht="25.5" x14ac:dyDescent="0.2">
      <c r="A306" s="37" t="s">
        <v>55</v>
      </c>
      <c r="E306" s="42" t="s">
        <v>332</v>
      </c>
    </row>
    <row r="307" spans="1:16" x14ac:dyDescent="0.2">
      <c r="A307" t="s">
        <v>57</v>
      </c>
      <c r="E307" s="41" t="s">
        <v>58</v>
      </c>
    </row>
    <row r="308" spans="1:16" x14ac:dyDescent="0.2">
      <c r="A308" t="s">
        <v>49</v>
      </c>
      <c r="B308" s="36" t="s">
        <v>333</v>
      </c>
      <c r="C308" s="36" t="s">
        <v>334</v>
      </c>
      <c r="D308" s="37" t="s">
        <v>5</v>
      </c>
      <c r="E308" s="13" t="s">
        <v>335</v>
      </c>
      <c r="F308" s="38" t="s">
        <v>52</v>
      </c>
      <c r="G308" s="39">
        <v>1</v>
      </c>
      <c r="H308" s="38">
        <v>0</v>
      </c>
      <c r="I308" s="38">
        <f>ROUND(G308*H308,6)</f>
        <v>0</v>
      </c>
      <c r="L308" s="40">
        <v>0</v>
      </c>
      <c r="M308" s="34">
        <f>ROUND(ROUND(L308,2)*ROUND(G308,3),2)</f>
        <v>0</v>
      </c>
      <c r="N308" s="38" t="s">
        <v>53</v>
      </c>
      <c r="O308">
        <f>(M308*21)/100</f>
        <v>0</v>
      </c>
      <c r="P308" t="s">
        <v>27</v>
      </c>
    </row>
    <row r="309" spans="1:16" x14ac:dyDescent="0.2">
      <c r="A309" s="37" t="s">
        <v>54</v>
      </c>
      <c r="E309" s="41" t="s">
        <v>5</v>
      </c>
    </row>
    <row r="310" spans="1:16" x14ac:dyDescent="0.2">
      <c r="A310" s="37" t="s">
        <v>55</v>
      </c>
      <c r="E310" s="42" t="s">
        <v>336</v>
      </c>
    </row>
    <row r="311" spans="1:16" x14ac:dyDescent="0.2">
      <c r="A311" t="s">
        <v>57</v>
      </c>
      <c r="E311" s="41" t="s">
        <v>58</v>
      </c>
    </row>
    <row r="312" spans="1:16" x14ac:dyDescent="0.2">
      <c r="A312" t="s">
        <v>49</v>
      </c>
      <c r="B312" s="36" t="s">
        <v>337</v>
      </c>
      <c r="C312" s="36" t="s">
        <v>338</v>
      </c>
      <c r="D312" s="37" t="s">
        <v>5</v>
      </c>
      <c r="E312" s="13" t="s">
        <v>339</v>
      </c>
      <c r="F312" s="38" t="s">
        <v>340</v>
      </c>
      <c r="G312" s="39">
        <v>13.885</v>
      </c>
      <c r="H312" s="38">
        <v>0</v>
      </c>
      <c r="I312" s="38">
        <f>ROUND(G312*H312,6)</f>
        <v>0</v>
      </c>
      <c r="L312" s="40">
        <v>0</v>
      </c>
      <c r="M312" s="34">
        <f>ROUND(ROUND(L312,2)*ROUND(G312,3),2)</f>
        <v>0</v>
      </c>
      <c r="N312" s="38" t="s">
        <v>53</v>
      </c>
      <c r="O312">
        <f>(M312*21)/100</f>
        <v>0</v>
      </c>
      <c r="P312" t="s">
        <v>27</v>
      </c>
    </row>
    <row r="313" spans="1:16" x14ac:dyDescent="0.2">
      <c r="A313" s="37" t="s">
        <v>54</v>
      </c>
      <c r="E313" s="41" t="s">
        <v>5</v>
      </c>
    </row>
    <row r="314" spans="1:16" x14ac:dyDescent="0.2">
      <c r="A314" s="37" t="s">
        <v>55</v>
      </c>
      <c r="E314" s="42" t="s">
        <v>341</v>
      </c>
    </row>
    <row r="315" spans="1:16" x14ac:dyDescent="0.2">
      <c r="A315" t="s">
        <v>57</v>
      </c>
      <c r="E315" s="41" t="s">
        <v>58</v>
      </c>
    </row>
    <row r="316" spans="1:16" x14ac:dyDescent="0.2">
      <c r="A316" t="s">
        <v>49</v>
      </c>
      <c r="B316" s="36" t="s">
        <v>342</v>
      </c>
      <c r="C316" s="36" t="s">
        <v>343</v>
      </c>
      <c r="D316" s="37" t="s">
        <v>5</v>
      </c>
      <c r="E316" s="13" t="s">
        <v>344</v>
      </c>
      <c r="F316" s="38" t="s">
        <v>340</v>
      </c>
      <c r="G316" s="39">
        <v>20.16</v>
      </c>
      <c r="H316" s="38">
        <v>0</v>
      </c>
      <c r="I316" s="38">
        <f>ROUND(G316*H316,6)</f>
        <v>0</v>
      </c>
      <c r="L316" s="40">
        <v>0</v>
      </c>
      <c r="M316" s="34">
        <f>ROUND(ROUND(L316,2)*ROUND(G316,3),2)</f>
        <v>0</v>
      </c>
      <c r="N316" s="38" t="s">
        <v>53</v>
      </c>
      <c r="O316">
        <f>(M316*21)/100</f>
        <v>0</v>
      </c>
      <c r="P316" t="s">
        <v>27</v>
      </c>
    </row>
    <row r="317" spans="1:16" x14ac:dyDescent="0.2">
      <c r="A317" s="37" t="s">
        <v>54</v>
      </c>
      <c r="E317" s="41" t="s">
        <v>5</v>
      </c>
    </row>
    <row r="318" spans="1:16" x14ac:dyDescent="0.2">
      <c r="A318" s="37" t="s">
        <v>55</v>
      </c>
      <c r="E318" s="42" t="s">
        <v>336</v>
      </c>
    </row>
    <row r="319" spans="1:16" x14ac:dyDescent="0.2">
      <c r="A319" t="s">
        <v>57</v>
      </c>
      <c r="E319" s="41" t="s">
        <v>58</v>
      </c>
    </row>
    <row r="320" spans="1:16" x14ac:dyDescent="0.2">
      <c r="A320" t="s">
        <v>49</v>
      </c>
      <c r="B320" s="36" t="s">
        <v>345</v>
      </c>
      <c r="C320" s="36" t="s">
        <v>346</v>
      </c>
      <c r="D320" s="37" t="s">
        <v>5</v>
      </c>
      <c r="E320" s="13" t="s">
        <v>347</v>
      </c>
      <c r="F320" s="38" t="s">
        <v>340</v>
      </c>
      <c r="G320" s="39">
        <v>3.31</v>
      </c>
      <c r="H320" s="38">
        <v>0</v>
      </c>
      <c r="I320" s="38">
        <f>ROUND(G320*H320,6)</f>
        <v>0</v>
      </c>
      <c r="L320" s="40">
        <v>0</v>
      </c>
      <c r="M320" s="34">
        <f>ROUND(ROUND(L320,2)*ROUND(G320,3),2)</f>
        <v>0</v>
      </c>
      <c r="N320" s="38" t="s">
        <v>53</v>
      </c>
      <c r="O320">
        <f>(M320*21)/100</f>
        <v>0</v>
      </c>
      <c r="P320" t="s">
        <v>27</v>
      </c>
    </row>
    <row r="321" spans="1:16" x14ac:dyDescent="0.2">
      <c r="A321" s="37" t="s">
        <v>54</v>
      </c>
      <c r="E321" s="41" t="s">
        <v>5</v>
      </c>
    </row>
    <row r="322" spans="1:16" x14ac:dyDescent="0.2">
      <c r="A322" s="37" t="s">
        <v>55</v>
      </c>
      <c r="E322" s="42" t="s">
        <v>348</v>
      </c>
    </row>
    <row r="323" spans="1:16" x14ac:dyDescent="0.2">
      <c r="A323" t="s">
        <v>57</v>
      </c>
      <c r="E323" s="41" t="s">
        <v>58</v>
      </c>
    </row>
    <row r="324" spans="1:16" x14ac:dyDescent="0.2">
      <c r="A324" t="s">
        <v>49</v>
      </c>
      <c r="B324" s="36" t="s">
        <v>349</v>
      </c>
      <c r="C324" s="36" t="s">
        <v>350</v>
      </c>
      <c r="D324" s="37" t="s">
        <v>5</v>
      </c>
      <c r="E324" s="13" t="s">
        <v>351</v>
      </c>
      <c r="F324" s="38" t="s">
        <v>340</v>
      </c>
      <c r="G324" s="39">
        <v>13.885</v>
      </c>
      <c r="H324" s="38">
        <v>0</v>
      </c>
      <c r="I324" s="38">
        <f>ROUND(G324*H324,6)</f>
        <v>0</v>
      </c>
      <c r="L324" s="40">
        <v>0</v>
      </c>
      <c r="M324" s="34">
        <f>ROUND(ROUND(L324,2)*ROUND(G324,3),2)</f>
        <v>0</v>
      </c>
      <c r="N324" s="38" t="s">
        <v>53</v>
      </c>
      <c r="O324">
        <f>(M324*21)/100</f>
        <v>0</v>
      </c>
      <c r="P324" t="s">
        <v>27</v>
      </c>
    </row>
    <row r="325" spans="1:16" x14ac:dyDescent="0.2">
      <c r="A325" s="37" t="s">
        <v>54</v>
      </c>
      <c r="E325" s="41" t="s">
        <v>5</v>
      </c>
    </row>
    <row r="326" spans="1:16" x14ac:dyDescent="0.2">
      <c r="A326" s="37" t="s">
        <v>55</v>
      </c>
      <c r="E326" s="42" t="s">
        <v>341</v>
      </c>
    </row>
    <row r="327" spans="1:16" x14ac:dyDescent="0.2">
      <c r="A327" t="s">
        <v>57</v>
      </c>
      <c r="E327" s="41" t="s">
        <v>58</v>
      </c>
    </row>
    <row r="328" spans="1:16" x14ac:dyDescent="0.2">
      <c r="A328" t="s">
        <v>49</v>
      </c>
      <c r="B328" s="36" t="s">
        <v>352</v>
      </c>
      <c r="C328" s="36" t="s">
        <v>353</v>
      </c>
      <c r="D328" s="37" t="s">
        <v>5</v>
      </c>
      <c r="E328" s="13" t="s">
        <v>354</v>
      </c>
      <c r="F328" s="38" t="s">
        <v>340</v>
      </c>
      <c r="G328" s="39">
        <v>20.16</v>
      </c>
      <c r="H328" s="38">
        <v>0</v>
      </c>
      <c r="I328" s="38">
        <f>ROUND(G328*H328,6)</f>
        <v>0</v>
      </c>
      <c r="L328" s="40">
        <v>0</v>
      </c>
      <c r="M328" s="34">
        <f>ROUND(ROUND(L328,2)*ROUND(G328,3),2)</f>
        <v>0</v>
      </c>
      <c r="N328" s="38" t="s">
        <v>53</v>
      </c>
      <c r="O328">
        <f>(M328*21)/100</f>
        <v>0</v>
      </c>
      <c r="P328" t="s">
        <v>27</v>
      </c>
    </row>
    <row r="329" spans="1:16" x14ac:dyDescent="0.2">
      <c r="A329" s="37" t="s">
        <v>54</v>
      </c>
      <c r="E329" s="41" t="s">
        <v>5</v>
      </c>
    </row>
    <row r="330" spans="1:16" x14ac:dyDescent="0.2">
      <c r="A330" s="37" t="s">
        <v>55</v>
      </c>
      <c r="E330" s="42" t="s">
        <v>336</v>
      </c>
    </row>
    <row r="331" spans="1:16" x14ac:dyDescent="0.2">
      <c r="A331" t="s">
        <v>57</v>
      </c>
      <c r="E331" s="41" t="s">
        <v>58</v>
      </c>
    </row>
    <row r="332" spans="1:16" x14ac:dyDescent="0.2">
      <c r="A332" t="s">
        <v>49</v>
      </c>
      <c r="B332" s="36" t="s">
        <v>355</v>
      </c>
      <c r="C332" s="36" t="s">
        <v>356</v>
      </c>
      <c r="D332" s="37" t="s">
        <v>5</v>
      </c>
      <c r="E332" s="13" t="s">
        <v>357</v>
      </c>
      <c r="F332" s="38" t="s">
        <v>340</v>
      </c>
      <c r="G332" s="39">
        <v>3.31</v>
      </c>
      <c r="H332" s="38">
        <v>0</v>
      </c>
      <c r="I332" s="38">
        <f>ROUND(G332*H332,6)</f>
        <v>0</v>
      </c>
      <c r="L332" s="40">
        <v>0</v>
      </c>
      <c r="M332" s="34">
        <f>ROUND(ROUND(L332,2)*ROUND(G332,3),2)</f>
        <v>0</v>
      </c>
      <c r="N332" s="38" t="s">
        <v>53</v>
      </c>
      <c r="O332">
        <f>(M332*21)/100</f>
        <v>0</v>
      </c>
      <c r="P332" t="s">
        <v>27</v>
      </c>
    </row>
    <row r="333" spans="1:16" x14ac:dyDescent="0.2">
      <c r="A333" s="37" t="s">
        <v>54</v>
      </c>
      <c r="E333" s="41" t="s">
        <v>5</v>
      </c>
    </row>
    <row r="334" spans="1:16" x14ac:dyDescent="0.2">
      <c r="A334" s="37" t="s">
        <v>55</v>
      </c>
      <c r="E334" s="42" t="s">
        <v>348</v>
      </c>
    </row>
    <row r="335" spans="1:16" x14ac:dyDescent="0.2">
      <c r="A335" t="s">
        <v>57</v>
      </c>
      <c r="E335" s="41" t="s">
        <v>58</v>
      </c>
    </row>
    <row r="336" spans="1:16" ht="25.5" x14ac:dyDescent="0.2">
      <c r="A336" t="s">
        <v>49</v>
      </c>
      <c r="B336" s="36" t="s">
        <v>358</v>
      </c>
      <c r="C336" s="36" t="s">
        <v>359</v>
      </c>
      <c r="D336" s="37" t="s">
        <v>5</v>
      </c>
      <c r="E336" s="13" t="s">
        <v>360</v>
      </c>
      <c r="F336" s="38" t="s">
        <v>52</v>
      </c>
      <c r="G336" s="39">
        <v>24</v>
      </c>
      <c r="H336" s="38">
        <v>0</v>
      </c>
      <c r="I336" s="38">
        <f>ROUND(G336*H336,6)</f>
        <v>0</v>
      </c>
      <c r="L336" s="40">
        <v>0</v>
      </c>
      <c r="M336" s="34">
        <f>ROUND(ROUND(L336,2)*ROUND(G336,3),2)</f>
        <v>0</v>
      </c>
      <c r="N336" s="38" t="s">
        <v>53</v>
      </c>
      <c r="O336">
        <f>(M336*21)/100</f>
        <v>0</v>
      </c>
      <c r="P336" t="s">
        <v>27</v>
      </c>
    </row>
    <row r="337" spans="1:16" x14ac:dyDescent="0.2">
      <c r="A337" s="37" t="s">
        <v>54</v>
      </c>
      <c r="E337" s="41" t="s">
        <v>5</v>
      </c>
    </row>
    <row r="338" spans="1:16" ht="25.5" x14ac:dyDescent="0.2">
      <c r="A338" s="37" t="s">
        <v>55</v>
      </c>
      <c r="E338" s="42" t="s">
        <v>361</v>
      </c>
    </row>
    <row r="339" spans="1:16" x14ac:dyDescent="0.2">
      <c r="A339" t="s">
        <v>57</v>
      </c>
      <c r="E339" s="41" t="s">
        <v>58</v>
      </c>
    </row>
    <row r="340" spans="1:16" ht="25.5" x14ac:dyDescent="0.2">
      <c r="A340" t="s">
        <v>49</v>
      </c>
      <c r="B340" s="36" t="s">
        <v>362</v>
      </c>
      <c r="C340" s="36" t="s">
        <v>363</v>
      </c>
      <c r="D340" s="37" t="s">
        <v>5</v>
      </c>
      <c r="E340" s="13" t="s">
        <v>364</v>
      </c>
      <c r="F340" s="38" t="s">
        <v>52</v>
      </c>
      <c r="G340" s="39">
        <v>2</v>
      </c>
      <c r="H340" s="38">
        <v>0</v>
      </c>
      <c r="I340" s="38">
        <f>ROUND(G340*H340,6)</f>
        <v>0</v>
      </c>
      <c r="L340" s="40">
        <v>0</v>
      </c>
      <c r="M340" s="34">
        <f>ROUND(ROUND(L340,2)*ROUND(G340,3),2)</f>
        <v>0</v>
      </c>
      <c r="N340" s="38" t="s">
        <v>53</v>
      </c>
      <c r="O340">
        <f>(M340*21)/100</f>
        <v>0</v>
      </c>
      <c r="P340" t="s">
        <v>27</v>
      </c>
    </row>
    <row r="341" spans="1:16" x14ac:dyDescent="0.2">
      <c r="A341" s="37" t="s">
        <v>54</v>
      </c>
      <c r="E341" s="41" t="s">
        <v>5</v>
      </c>
    </row>
    <row r="342" spans="1:16" x14ac:dyDescent="0.2">
      <c r="A342" s="37" t="s">
        <v>55</v>
      </c>
      <c r="E342" s="42" t="s">
        <v>365</v>
      </c>
    </row>
    <row r="343" spans="1:16" x14ac:dyDescent="0.2">
      <c r="A343" t="s">
        <v>57</v>
      </c>
      <c r="E343" s="41" t="s">
        <v>58</v>
      </c>
    </row>
    <row r="344" spans="1:16" x14ac:dyDescent="0.2">
      <c r="A344" t="s">
        <v>49</v>
      </c>
      <c r="B344" s="36" t="s">
        <v>366</v>
      </c>
      <c r="C344" s="36" t="s">
        <v>367</v>
      </c>
      <c r="D344" s="37" t="s">
        <v>5</v>
      </c>
      <c r="E344" s="13" t="s">
        <v>368</v>
      </c>
      <c r="F344" s="38" t="s">
        <v>52</v>
      </c>
      <c r="G344" s="39">
        <v>1</v>
      </c>
      <c r="H344" s="38">
        <v>0</v>
      </c>
      <c r="I344" s="38">
        <f>ROUND(G344*H344,6)</f>
        <v>0</v>
      </c>
      <c r="L344" s="40">
        <v>0</v>
      </c>
      <c r="M344" s="34">
        <f>ROUND(ROUND(L344,2)*ROUND(G344,3),2)</f>
        <v>0</v>
      </c>
      <c r="N344" s="38" t="s">
        <v>53</v>
      </c>
      <c r="O344">
        <f>(M344*21)/100</f>
        <v>0</v>
      </c>
      <c r="P344" t="s">
        <v>27</v>
      </c>
    </row>
    <row r="345" spans="1:16" x14ac:dyDescent="0.2">
      <c r="A345" s="37" t="s">
        <v>54</v>
      </c>
      <c r="E345" s="41" t="s">
        <v>5</v>
      </c>
    </row>
    <row r="346" spans="1:16" x14ac:dyDescent="0.2">
      <c r="A346" s="37" t="s">
        <v>55</v>
      </c>
      <c r="E346" s="42" t="s">
        <v>369</v>
      </c>
    </row>
    <row r="347" spans="1:16" x14ac:dyDescent="0.2">
      <c r="A347" t="s">
        <v>57</v>
      </c>
      <c r="E347" s="41" t="s">
        <v>58</v>
      </c>
    </row>
    <row r="348" spans="1:16" x14ac:dyDescent="0.2">
      <c r="A348" t="s">
        <v>49</v>
      </c>
      <c r="B348" s="36" t="s">
        <v>370</v>
      </c>
      <c r="C348" s="36" t="s">
        <v>371</v>
      </c>
      <c r="D348" s="37" t="s">
        <v>5</v>
      </c>
      <c r="E348" s="13" t="s">
        <v>372</v>
      </c>
      <c r="F348" s="38" t="s">
        <v>52</v>
      </c>
      <c r="G348" s="39">
        <v>1</v>
      </c>
      <c r="H348" s="38">
        <v>0</v>
      </c>
      <c r="I348" s="38">
        <f>ROUND(G348*H348,6)</f>
        <v>0</v>
      </c>
      <c r="L348" s="40">
        <v>0</v>
      </c>
      <c r="M348" s="34">
        <f>ROUND(ROUND(L348,2)*ROUND(G348,3),2)</f>
        <v>0</v>
      </c>
      <c r="N348" s="38" t="s">
        <v>53</v>
      </c>
      <c r="O348">
        <f>(M348*21)/100</f>
        <v>0</v>
      </c>
      <c r="P348" t="s">
        <v>27</v>
      </c>
    </row>
    <row r="349" spans="1:16" x14ac:dyDescent="0.2">
      <c r="A349" s="37" t="s">
        <v>54</v>
      </c>
      <c r="E349" s="41" t="s">
        <v>5</v>
      </c>
    </row>
    <row r="350" spans="1:16" x14ac:dyDescent="0.2">
      <c r="A350" s="37" t="s">
        <v>55</v>
      </c>
      <c r="E350" s="42" t="s">
        <v>369</v>
      </c>
    </row>
    <row r="351" spans="1:16" x14ac:dyDescent="0.2">
      <c r="A351" t="s">
        <v>57</v>
      </c>
      <c r="E351" s="41" t="s">
        <v>58</v>
      </c>
    </row>
    <row r="352" spans="1:16" ht="25.5" x14ac:dyDescent="0.2">
      <c r="A352" t="s">
        <v>49</v>
      </c>
      <c r="B352" s="36" t="s">
        <v>373</v>
      </c>
      <c r="C352" s="36" t="s">
        <v>374</v>
      </c>
      <c r="D352" s="37" t="s">
        <v>5</v>
      </c>
      <c r="E352" s="13" t="s">
        <v>375</v>
      </c>
      <c r="F352" s="38" t="s">
        <v>288</v>
      </c>
      <c r="G352" s="39">
        <v>2420</v>
      </c>
      <c r="H352" s="38">
        <v>0</v>
      </c>
      <c r="I352" s="38">
        <f>ROUND(G352*H352,6)</f>
        <v>0</v>
      </c>
      <c r="L352" s="40">
        <v>0</v>
      </c>
      <c r="M352" s="34">
        <f>ROUND(ROUND(L352,2)*ROUND(G352,3),2)</f>
        <v>0</v>
      </c>
      <c r="N352" s="38" t="s">
        <v>53</v>
      </c>
      <c r="O352">
        <f>(M352*21)/100</f>
        <v>0</v>
      </c>
      <c r="P352" t="s">
        <v>27</v>
      </c>
    </row>
    <row r="353" spans="1:16" x14ac:dyDescent="0.2">
      <c r="A353" s="37" t="s">
        <v>54</v>
      </c>
      <c r="E353" s="41" t="s">
        <v>5</v>
      </c>
    </row>
    <row r="354" spans="1:16" x14ac:dyDescent="0.2">
      <c r="A354" s="37" t="s">
        <v>55</v>
      </c>
      <c r="E354" s="42" t="s">
        <v>376</v>
      </c>
    </row>
    <row r="355" spans="1:16" x14ac:dyDescent="0.2">
      <c r="A355" t="s">
        <v>57</v>
      </c>
      <c r="E355" s="41" t="s">
        <v>58</v>
      </c>
    </row>
    <row r="356" spans="1:16" ht="25.5" x14ac:dyDescent="0.2">
      <c r="A356" t="s">
        <v>49</v>
      </c>
      <c r="B356" s="36" t="s">
        <v>377</v>
      </c>
      <c r="C356" s="36" t="s">
        <v>378</v>
      </c>
      <c r="D356" s="37" t="s">
        <v>5</v>
      </c>
      <c r="E356" s="13" t="s">
        <v>379</v>
      </c>
      <c r="F356" s="38" t="s">
        <v>380</v>
      </c>
      <c r="G356" s="39">
        <v>2.835</v>
      </c>
      <c r="H356" s="38">
        <v>0</v>
      </c>
      <c r="I356" s="38">
        <f>ROUND(G356*H356,6)</f>
        <v>0</v>
      </c>
      <c r="L356" s="40">
        <v>0</v>
      </c>
      <c r="M356" s="34">
        <f>ROUND(ROUND(L356,2)*ROUND(G356,3),2)</f>
        <v>0</v>
      </c>
      <c r="N356" s="38" t="s">
        <v>53</v>
      </c>
      <c r="O356">
        <f>(M356*21)/100</f>
        <v>0</v>
      </c>
      <c r="P356" t="s">
        <v>27</v>
      </c>
    </row>
    <row r="357" spans="1:16" x14ac:dyDescent="0.2">
      <c r="A357" s="37" t="s">
        <v>54</v>
      </c>
      <c r="E357" s="41" t="s">
        <v>5</v>
      </c>
    </row>
    <row r="358" spans="1:16" x14ac:dyDescent="0.2">
      <c r="A358" s="37" t="s">
        <v>55</v>
      </c>
      <c r="E358" s="42" t="s">
        <v>381</v>
      </c>
    </row>
    <row r="359" spans="1:16" x14ac:dyDescent="0.2">
      <c r="A359" t="s">
        <v>57</v>
      </c>
      <c r="E359" s="41" t="s">
        <v>58</v>
      </c>
    </row>
    <row r="360" spans="1:16" ht="25.5" x14ac:dyDescent="0.2">
      <c r="A360" t="s">
        <v>49</v>
      </c>
      <c r="B360" s="36" t="s">
        <v>382</v>
      </c>
      <c r="C360" s="36" t="s">
        <v>378</v>
      </c>
      <c r="D360" s="37" t="s">
        <v>47</v>
      </c>
      <c r="E360" s="13" t="s">
        <v>383</v>
      </c>
      <c r="F360" s="38" t="s">
        <v>380</v>
      </c>
      <c r="G360" s="39">
        <v>10.62</v>
      </c>
      <c r="H360" s="38">
        <v>0</v>
      </c>
      <c r="I360" s="38">
        <f>ROUND(G360*H360,6)</f>
        <v>0</v>
      </c>
      <c r="L360" s="40">
        <v>0</v>
      </c>
      <c r="M360" s="34">
        <f>ROUND(ROUND(L360,2)*ROUND(G360,3),2)</f>
        <v>0</v>
      </c>
      <c r="N360" s="38" t="s">
        <v>53</v>
      </c>
      <c r="O360">
        <f>(M360*21)/100</f>
        <v>0</v>
      </c>
      <c r="P360" t="s">
        <v>27</v>
      </c>
    </row>
    <row r="361" spans="1:16" x14ac:dyDescent="0.2">
      <c r="A361" s="37" t="s">
        <v>54</v>
      </c>
      <c r="E361" s="41" t="s">
        <v>5</v>
      </c>
    </row>
    <row r="362" spans="1:16" x14ac:dyDescent="0.2">
      <c r="A362" s="37" t="s">
        <v>55</v>
      </c>
      <c r="E362" s="42" t="s">
        <v>376</v>
      </c>
    </row>
    <row r="363" spans="1:16" x14ac:dyDescent="0.2">
      <c r="A363" t="s">
        <v>57</v>
      </c>
      <c r="E363" s="41" t="s">
        <v>58</v>
      </c>
    </row>
    <row r="364" spans="1:16" ht="25.5" x14ac:dyDescent="0.2">
      <c r="A364" t="s">
        <v>49</v>
      </c>
      <c r="B364" s="36" t="s">
        <v>384</v>
      </c>
      <c r="C364" s="36" t="s">
        <v>385</v>
      </c>
      <c r="D364" s="37" t="s">
        <v>5</v>
      </c>
      <c r="E364" s="13" t="s">
        <v>386</v>
      </c>
      <c r="F364" s="38" t="s">
        <v>288</v>
      </c>
      <c r="G364" s="39">
        <v>945</v>
      </c>
      <c r="H364" s="38">
        <v>0</v>
      </c>
      <c r="I364" s="38">
        <f>ROUND(G364*H364,6)</f>
        <v>0</v>
      </c>
      <c r="L364" s="40">
        <v>0</v>
      </c>
      <c r="M364" s="34">
        <f>ROUND(ROUND(L364,2)*ROUND(G364,3),2)</f>
        <v>0</v>
      </c>
      <c r="N364" s="38" t="s">
        <v>53</v>
      </c>
      <c r="O364">
        <f>(M364*21)/100</f>
        <v>0</v>
      </c>
      <c r="P364" t="s">
        <v>27</v>
      </c>
    </row>
    <row r="365" spans="1:16" x14ac:dyDescent="0.2">
      <c r="A365" s="37" t="s">
        <v>54</v>
      </c>
      <c r="E365" s="41" t="s">
        <v>5</v>
      </c>
    </row>
    <row r="366" spans="1:16" x14ac:dyDescent="0.2">
      <c r="A366" s="37" t="s">
        <v>55</v>
      </c>
      <c r="E366" s="42" t="s">
        <v>381</v>
      </c>
    </row>
    <row r="367" spans="1:16" x14ac:dyDescent="0.2">
      <c r="A367" t="s">
        <v>57</v>
      </c>
      <c r="E367" s="41" t="s">
        <v>58</v>
      </c>
    </row>
    <row r="368" spans="1:16" x14ac:dyDescent="0.2">
      <c r="A368" t="s">
        <v>49</v>
      </c>
      <c r="B368" s="36" t="s">
        <v>387</v>
      </c>
      <c r="C368" s="36" t="s">
        <v>388</v>
      </c>
      <c r="D368" s="37" t="s">
        <v>5</v>
      </c>
      <c r="E368" s="13" t="s">
        <v>389</v>
      </c>
      <c r="F368" s="38" t="s">
        <v>52</v>
      </c>
      <c r="G368" s="39">
        <v>1</v>
      </c>
      <c r="H368" s="38">
        <v>0</v>
      </c>
      <c r="I368" s="38">
        <f>ROUND(G368*H368,6)</f>
        <v>0</v>
      </c>
      <c r="L368" s="40">
        <v>0</v>
      </c>
      <c r="M368" s="34">
        <f>ROUND(ROUND(L368,2)*ROUND(G368,3),2)</f>
        <v>0</v>
      </c>
      <c r="N368" s="38" t="s">
        <v>53</v>
      </c>
      <c r="O368">
        <f>(M368*21)/100</f>
        <v>0</v>
      </c>
      <c r="P368" t="s">
        <v>27</v>
      </c>
    </row>
    <row r="369" spans="1:16" x14ac:dyDescent="0.2">
      <c r="A369" s="37" t="s">
        <v>54</v>
      </c>
      <c r="E369" s="41" t="s">
        <v>5</v>
      </c>
    </row>
    <row r="370" spans="1:16" x14ac:dyDescent="0.2">
      <c r="A370" s="37" t="s">
        <v>55</v>
      </c>
      <c r="E370" s="42" t="s">
        <v>320</v>
      </c>
    </row>
    <row r="371" spans="1:16" x14ac:dyDescent="0.2">
      <c r="A371" t="s">
        <v>57</v>
      </c>
      <c r="E371" s="41" t="s">
        <v>58</v>
      </c>
    </row>
    <row r="372" spans="1:16" x14ac:dyDescent="0.2">
      <c r="A372" t="s">
        <v>49</v>
      </c>
      <c r="B372" s="36" t="s">
        <v>390</v>
      </c>
      <c r="C372" s="36" t="s">
        <v>391</v>
      </c>
      <c r="D372" s="37" t="s">
        <v>5</v>
      </c>
      <c r="E372" s="13" t="s">
        <v>392</v>
      </c>
      <c r="F372" s="38" t="s">
        <v>52</v>
      </c>
      <c r="G372" s="39">
        <v>1</v>
      </c>
      <c r="H372" s="38">
        <v>0</v>
      </c>
      <c r="I372" s="38">
        <f>ROUND(G372*H372,6)</f>
        <v>0</v>
      </c>
      <c r="L372" s="40">
        <v>0</v>
      </c>
      <c r="M372" s="34">
        <f>ROUND(ROUND(L372,2)*ROUND(G372,3),2)</f>
        <v>0</v>
      </c>
      <c r="N372" s="38" t="s">
        <v>53</v>
      </c>
      <c r="O372">
        <f>(M372*21)/100</f>
        <v>0</v>
      </c>
      <c r="P372" t="s">
        <v>27</v>
      </c>
    </row>
    <row r="373" spans="1:16" x14ac:dyDescent="0.2">
      <c r="A373" s="37" t="s">
        <v>54</v>
      </c>
      <c r="E373" s="41" t="s">
        <v>5</v>
      </c>
    </row>
    <row r="374" spans="1:16" x14ac:dyDescent="0.2">
      <c r="A374" s="37" t="s">
        <v>55</v>
      </c>
      <c r="E374" s="42" t="s">
        <v>320</v>
      </c>
    </row>
    <row r="375" spans="1:16" x14ac:dyDescent="0.2">
      <c r="A375" t="s">
        <v>57</v>
      </c>
      <c r="E375" s="41" t="s">
        <v>58</v>
      </c>
    </row>
    <row r="376" spans="1:16" x14ac:dyDescent="0.2">
      <c r="A376" t="s">
        <v>49</v>
      </c>
      <c r="B376" s="36" t="s">
        <v>393</v>
      </c>
      <c r="C376" s="36" t="s">
        <v>394</v>
      </c>
      <c r="D376" s="37" t="s">
        <v>5</v>
      </c>
      <c r="E376" s="13" t="s">
        <v>395</v>
      </c>
      <c r="F376" s="38" t="s">
        <v>52</v>
      </c>
      <c r="G376" s="39">
        <v>1</v>
      </c>
      <c r="H376" s="38">
        <v>0</v>
      </c>
      <c r="I376" s="38">
        <f>ROUND(G376*H376,6)</f>
        <v>0</v>
      </c>
      <c r="L376" s="40">
        <v>0</v>
      </c>
      <c r="M376" s="34">
        <f>ROUND(ROUND(L376,2)*ROUND(G376,3),2)</f>
        <v>0</v>
      </c>
      <c r="N376" s="38" t="s">
        <v>53</v>
      </c>
      <c r="O376">
        <f>(M376*21)/100</f>
        <v>0</v>
      </c>
      <c r="P376" t="s">
        <v>27</v>
      </c>
    </row>
    <row r="377" spans="1:16" x14ac:dyDescent="0.2">
      <c r="A377" s="37" t="s">
        <v>54</v>
      </c>
      <c r="E377" s="41" t="s">
        <v>5</v>
      </c>
    </row>
    <row r="378" spans="1:16" x14ac:dyDescent="0.2">
      <c r="A378" s="37" t="s">
        <v>55</v>
      </c>
      <c r="E378" s="42" t="s">
        <v>320</v>
      </c>
    </row>
    <row r="379" spans="1:16" x14ac:dyDescent="0.2">
      <c r="A379" t="s">
        <v>57</v>
      </c>
      <c r="E379" s="41" t="s">
        <v>58</v>
      </c>
    </row>
    <row r="380" spans="1:16" x14ac:dyDescent="0.2">
      <c r="A380" t="s">
        <v>49</v>
      </c>
      <c r="B380" s="36" t="s">
        <v>396</v>
      </c>
      <c r="C380" s="36" t="s">
        <v>397</v>
      </c>
      <c r="D380" s="37" t="s">
        <v>5</v>
      </c>
      <c r="E380" s="13" t="s">
        <v>398</v>
      </c>
      <c r="F380" s="38" t="s">
        <v>52</v>
      </c>
      <c r="G380" s="39">
        <v>1</v>
      </c>
      <c r="H380" s="38">
        <v>0</v>
      </c>
      <c r="I380" s="38">
        <f>ROUND(G380*H380,6)</f>
        <v>0</v>
      </c>
      <c r="L380" s="40">
        <v>0</v>
      </c>
      <c r="M380" s="34">
        <f>ROUND(ROUND(L380,2)*ROUND(G380,3),2)</f>
        <v>0</v>
      </c>
      <c r="N380" s="38" t="s">
        <v>53</v>
      </c>
      <c r="O380">
        <f>(M380*21)/100</f>
        <v>0</v>
      </c>
      <c r="P380" t="s">
        <v>27</v>
      </c>
    </row>
    <row r="381" spans="1:16" x14ac:dyDescent="0.2">
      <c r="A381" s="37" t="s">
        <v>54</v>
      </c>
      <c r="E381" s="41" t="s">
        <v>5</v>
      </c>
    </row>
    <row r="382" spans="1:16" x14ac:dyDescent="0.2">
      <c r="A382" s="37" t="s">
        <v>55</v>
      </c>
      <c r="E382" s="42" t="s">
        <v>320</v>
      </c>
    </row>
    <row r="383" spans="1:16" x14ac:dyDescent="0.2">
      <c r="A383" t="s">
        <v>57</v>
      </c>
      <c r="E383" s="41" t="s">
        <v>58</v>
      </c>
    </row>
    <row r="384" spans="1:16" x14ac:dyDescent="0.2">
      <c r="A384" t="s">
        <v>49</v>
      </c>
      <c r="B384" s="36" t="s">
        <v>399</v>
      </c>
      <c r="C384" s="36" t="s">
        <v>400</v>
      </c>
      <c r="D384" s="37" t="s">
        <v>5</v>
      </c>
      <c r="E384" s="13" t="s">
        <v>401</v>
      </c>
      <c r="F384" s="38" t="s">
        <v>288</v>
      </c>
      <c r="G384" s="39">
        <v>30</v>
      </c>
      <c r="H384" s="38">
        <v>0</v>
      </c>
      <c r="I384" s="38">
        <f>ROUND(G384*H384,6)</f>
        <v>0</v>
      </c>
      <c r="L384" s="40">
        <v>0</v>
      </c>
      <c r="M384" s="34">
        <f>ROUND(ROUND(L384,2)*ROUND(G384,3),2)</f>
        <v>0</v>
      </c>
      <c r="N384" s="38" t="s">
        <v>53</v>
      </c>
      <c r="O384">
        <f>(M384*21)/100</f>
        <v>0</v>
      </c>
      <c r="P384" t="s">
        <v>27</v>
      </c>
    </row>
    <row r="385" spans="1:16" x14ac:dyDescent="0.2">
      <c r="A385" s="37" t="s">
        <v>54</v>
      </c>
      <c r="E385" s="41" t="s">
        <v>5</v>
      </c>
    </row>
    <row r="386" spans="1:16" x14ac:dyDescent="0.2">
      <c r="A386" s="37" t="s">
        <v>55</v>
      </c>
      <c r="E386" s="42" t="s">
        <v>320</v>
      </c>
    </row>
    <row r="387" spans="1:16" x14ac:dyDescent="0.2">
      <c r="A387" t="s">
        <v>57</v>
      </c>
      <c r="E387" s="41" t="s">
        <v>58</v>
      </c>
    </row>
    <row r="388" spans="1:16" x14ac:dyDescent="0.2">
      <c r="A388" t="s">
        <v>49</v>
      </c>
      <c r="B388" s="36" t="s">
        <v>402</v>
      </c>
      <c r="C388" s="36" t="s">
        <v>403</v>
      </c>
      <c r="D388" s="37" t="s">
        <v>5</v>
      </c>
      <c r="E388" s="13" t="s">
        <v>404</v>
      </c>
      <c r="F388" s="38" t="s">
        <v>288</v>
      </c>
      <c r="G388" s="39">
        <v>30</v>
      </c>
      <c r="H388" s="38">
        <v>0</v>
      </c>
      <c r="I388" s="38">
        <f>ROUND(G388*H388,6)</f>
        <v>0</v>
      </c>
      <c r="L388" s="40">
        <v>0</v>
      </c>
      <c r="M388" s="34">
        <f>ROUND(ROUND(L388,2)*ROUND(G388,3),2)</f>
        <v>0</v>
      </c>
      <c r="N388" s="38" t="s">
        <v>53</v>
      </c>
      <c r="O388">
        <f>(M388*21)/100</f>
        <v>0</v>
      </c>
      <c r="P388" t="s">
        <v>27</v>
      </c>
    </row>
    <row r="389" spans="1:16" x14ac:dyDescent="0.2">
      <c r="A389" s="37" t="s">
        <v>54</v>
      </c>
      <c r="E389" s="41" t="s">
        <v>5</v>
      </c>
    </row>
    <row r="390" spans="1:16" x14ac:dyDescent="0.2">
      <c r="A390" s="37" t="s">
        <v>55</v>
      </c>
      <c r="E390" s="42" t="s">
        <v>320</v>
      </c>
    </row>
    <row r="391" spans="1:16" x14ac:dyDescent="0.2">
      <c r="A391" t="s">
        <v>57</v>
      </c>
      <c r="E391" s="41" t="s">
        <v>58</v>
      </c>
    </row>
    <row r="392" spans="1:16" x14ac:dyDescent="0.2">
      <c r="A392" t="s">
        <v>49</v>
      </c>
      <c r="B392" s="36" t="s">
        <v>405</v>
      </c>
      <c r="C392" s="36" t="s">
        <v>406</v>
      </c>
      <c r="D392" s="37" t="s">
        <v>5</v>
      </c>
      <c r="E392" s="13" t="s">
        <v>407</v>
      </c>
      <c r="F392" s="38" t="s">
        <v>52</v>
      </c>
      <c r="G392" s="39">
        <v>8</v>
      </c>
      <c r="H392" s="38">
        <v>0</v>
      </c>
      <c r="I392" s="38">
        <f>ROUND(G392*H392,6)</f>
        <v>0</v>
      </c>
      <c r="L392" s="40">
        <v>0</v>
      </c>
      <c r="M392" s="34">
        <f>ROUND(ROUND(L392,2)*ROUND(G392,3),2)</f>
        <v>0</v>
      </c>
      <c r="N392" s="38" t="s">
        <v>53</v>
      </c>
      <c r="O392">
        <f>(M392*21)/100</f>
        <v>0</v>
      </c>
      <c r="P392" t="s">
        <v>27</v>
      </c>
    </row>
    <row r="393" spans="1:16" x14ac:dyDescent="0.2">
      <c r="A393" s="37" t="s">
        <v>54</v>
      </c>
      <c r="E393" s="41" t="s">
        <v>5</v>
      </c>
    </row>
    <row r="394" spans="1:16" x14ac:dyDescent="0.2">
      <c r="A394" s="37" t="s">
        <v>55</v>
      </c>
      <c r="E394" s="42" t="s">
        <v>408</v>
      </c>
    </row>
    <row r="395" spans="1:16" x14ac:dyDescent="0.2">
      <c r="A395" t="s">
        <v>57</v>
      </c>
      <c r="E395" s="41" t="s">
        <v>58</v>
      </c>
    </row>
    <row r="396" spans="1:16" x14ac:dyDescent="0.2">
      <c r="A396" t="s">
        <v>49</v>
      </c>
      <c r="B396" s="36" t="s">
        <v>409</v>
      </c>
      <c r="C396" s="36" t="s">
        <v>410</v>
      </c>
      <c r="D396" s="37" t="s">
        <v>5</v>
      </c>
      <c r="E396" s="13" t="s">
        <v>411</v>
      </c>
      <c r="F396" s="38" t="s">
        <v>52</v>
      </c>
      <c r="G396" s="39">
        <v>8</v>
      </c>
      <c r="H396" s="38">
        <v>0</v>
      </c>
      <c r="I396" s="38">
        <f>ROUND(G396*H396,6)</f>
        <v>0</v>
      </c>
      <c r="L396" s="40">
        <v>0</v>
      </c>
      <c r="M396" s="34">
        <f>ROUND(ROUND(L396,2)*ROUND(G396,3),2)</f>
        <v>0</v>
      </c>
      <c r="N396" s="38" t="s">
        <v>53</v>
      </c>
      <c r="O396">
        <f>(M396*21)/100</f>
        <v>0</v>
      </c>
      <c r="P396" t="s">
        <v>27</v>
      </c>
    </row>
    <row r="397" spans="1:16" x14ac:dyDescent="0.2">
      <c r="A397" s="37" t="s">
        <v>54</v>
      </c>
      <c r="E397" s="41" t="s">
        <v>5</v>
      </c>
    </row>
    <row r="398" spans="1:16" x14ac:dyDescent="0.2">
      <c r="A398" s="37" t="s">
        <v>55</v>
      </c>
      <c r="E398" s="42" t="s">
        <v>412</v>
      </c>
    </row>
    <row r="399" spans="1:16" x14ac:dyDescent="0.2">
      <c r="A399" t="s">
        <v>57</v>
      </c>
      <c r="E399" s="41" t="s">
        <v>58</v>
      </c>
    </row>
    <row r="400" spans="1:16" x14ac:dyDescent="0.2">
      <c r="A400" t="s">
        <v>49</v>
      </c>
      <c r="B400" s="36" t="s">
        <v>413</v>
      </c>
      <c r="C400" s="36" t="s">
        <v>414</v>
      </c>
      <c r="D400" s="37" t="s">
        <v>5</v>
      </c>
      <c r="E400" s="13" t="s">
        <v>415</v>
      </c>
      <c r="F400" s="38" t="s">
        <v>52</v>
      </c>
      <c r="G400" s="39">
        <v>42</v>
      </c>
      <c r="H400" s="38">
        <v>0</v>
      </c>
      <c r="I400" s="38">
        <f>ROUND(G400*H400,6)</f>
        <v>0</v>
      </c>
      <c r="L400" s="40">
        <v>0</v>
      </c>
      <c r="M400" s="34">
        <f>ROUND(ROUND(L400,2)*ROUND(G400,3),2)</f>
        <v>0</v>
      </c>
      <c r="N400" s="38" t="s">
        <v>53</v>
      </c>
      <c r="O400">
        <f>(M400*21)/100</f>
        <v>0</v>
      </c>
      <c r="P400" t="s">
        <v>27</v>
      </c>
    </row>
    <row r="401" spans="1:16" x14ac:dyDescent="0.2">
      <c r="A401" s="37" t="s">
        <v>54</v>
      </c>
      <c r="E401" s="41" t="s">
        <v>5</v>
      </c>
    </row>
    <row r="402" spans="1:16" x14ac:dyDescent="0.2">
      <c r="A402" s="37" t="s">
        <v>55</v>
      </c>
      <c r="E402" s="42" t="s">
        <v>416</v>
      </c>
    </row>
    <row r="403" spans="1:16" x14ac:dyDescent="0.2">
      <c r="A403" t="s">
        <v>57</v>
      </c>
      <c r="E403" s="41" t="s">
        <v>58</v>
      </c>
    </row>
    <row r="404" spans="1:16" x14ac:dyDescent="0.2">
      <c r="A404" t="s">
        <v>49</v>
      </c>
      <c r="B404" s="36" t="s">
        <v>417</v>
      </c>
      <c r="C404" s="36" t="s">
        <v>418</v>
      </c>
      <c r="D404" s="37" t="s">
        <v>5</v>
      </c>
      <c r="E404" s="13" t="s">
        <v>419</v>
      </c>
      <c r="F404" s="38" t="s">
        <v>52</v>
      </c>
      <c r="G404" s="39">
        <v>42</v>
      </c>
      <c r="H404" s="38">
        <v>0</v>
      </c>
      <c r="I404" s="38">
        <f>ROUND(G404*H404,6)</f>
        <v>0</v>
      </c>
      <c r="L404" s="40">
        <v>0</v>
      </c>
      <c r="M404" s="34">
        <f>ROUND(ROUND(L404,2)*ROUND(G404,3),2)</f>
        <v>0</v>
      </c>
      <c r="N404" s="38" t="s">
        <v>53</v>
      </c>
      <c r="O404">
        <f>(M404*21)/100</f>
        <v>0</v>
      </c>
      <c r="P404" t="s">
        <v>27</v>
      </c>
    </row>
    <row r="405" spans="1:16" x14ac:dyDescent="0.2">
      <c r="A405" s="37" t="s">
        <v>54</v>
      </c>
      <c r="E405" s="41" t="s">
        <v>5</v>
      </c>
    </row>
    <row r="406" spans="1:16" x14ac:dyDescent="0.2">
      <c r="A406" s="37" t="s">
        <v>55</v>
      </c>
      <c r="E406" s="42" t="s">
        <v>416</v>
      </c>
    </row>
    <row r="407" spans="1:16" x14ac:dyDescent="0.2">
      <c r="A407" t="s">
        <v>57</v>
      </c>
      <c r="E407"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2191</v>
      </c>
      <c r="M3" s="43">
        <f>Rekapitulace!C34</f>
        <v>0</v>
      </c>
      <c r="N3" s="25" t="s">
        <v>0</v>
      </c>
      <c r="O3" t="s">
        <v>23</v>
      </c>
      <c r="P3" t="s">
        <v>27</v>
      </c>
    </row>
    <row r="4" spans="1:20" ht="32.1" customHeight="1" x14ac:dyDescent="0.2">
      <c r="A4" s="28" t="s">
        <v>20</v>
      </c>
      <c r="B4" s="29" t="s">
        <v>28</v>
      </c>
      <c r="C4" s="2" t="s">
        <v>2191</v>
      </c>
      <c r="D4" s="9"/>
      <c r="E4" s="3" t="s">
        <v>2192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COUNTIFS(L8:L135,"=0",A8:A135,"P")+COUNTIFS(L8:L135,"",A8:A135,"P")+SUM(Q8:Q135)</f>
        <v>31</v>
      </c>
    </row>
    <row r="8" spans="1:20" x14ac:dyDescent="0.2">
      <c r="A8" t="s">
        <v>44</v>
      </c>
      <c r="C8" s="30" t="s">
        <v>2195</v>
      </c>
      <c r="E8" s="32" t="s">
        <v>2194</v>
      </c>
      <c r="J8" s="31">
        <f>0+J9+J42+J47+J80+J89+J122</f>
        <v>0</v>
      </c>
      <c r="K8" s="31">
        <f>0+K9+K42+K47+K80+K89+K122</f>
        <v>0</v>
      </c>
      <c r="L8" s="31">
        <f>0+L9+L42+L47+L80+L89+L122</f>
        <v>0</v>
      </c>
      <c r="M8" s="31">
        <f>0+M9+M42+M47+M80+M89+M122</f>
        <v>0</v>
      </c>
    </row>
    <row r="9" spans="1:20" x14ac:dyDescent="0.2">
      <c r="A9" t="s">
        <v>46</v>
      </c>
      <c r="C9" s="33" t="s">
        <v>47</v>
      </c>
      <c r="E9" s="35" t="s">
        <v>501</v>
      </c>
      <c r="J9" s="34">
        <f>0</f>
        <v>0</v>
      </c>
      <c r="K9" s="34">
        <f>0</f>
        <v>0</v>
      </c>
      <c r="L9" s="34">
        <f>0+L10+L14+L18+L22+L26+L30+L34+L38</f>
        <v>0</v>
      </c>
      <c r="M9" s="34">
        <f>0+M10+M14+M18+M22+M26+M30+M34+M38</f>
        <v>0</v>
      </c>
    </row>
    <row r="10" spans="1:20" ht="25.5" x14ac:dyDescent="0.2">
      <c r="A10" t="s">
        <v>49</v>
      </c>
      <c r="B10" s="36" t="s">
        <v>47</v>
      </c>
      <c r="C10" s="36" t="s">
        <v>2196</v>
      </c>
      <c r="D10" s="37" t="s">
        <v>5</v>
      </c>
      <c r="E10" s="13" t="s">
        <v>2197</v>
      </c>
      <c r="F10" s="38" t="s">
        <v>283</v>
      </c>
      <c r="G10" s="39">
        <v>43.905000000000001</v>
      </c>
      <c r="H10" s="38">
        <v>0</v>
      </c>
      <c r="I10" s="38">
        <f>ROUND(G10*H10,6)</f>
        <v>0</v>
      </c>
      <c r="L10" s="40">
        <v>0</v>
      </c>
      <c r="M10" s="34">
        <f>ROUND(ROUND(L10,2)*ROUND(G10,3),2)</f>
        <v>0</v>
      </c>
      <c r="N10" s="38" t="s">
        <v>488</v>
      </c>
      <c r="O10">
        <f>(M10*21)/100</f>
        <v>0</v>
      </c>
      <c r="P10" t="s">
        <v>27</v>
      </c>
    </row>
    <row r="11" spans="1:20" x14ac:dyDescent="0.2">
      <c r="A11" s="37" t="s">
        <v>54</v>
      </c>
      <c r="E11" s="41" t="s">
        <v>5</v>
      </c>
    </row>
    <row r="12" spans="1:20" ht="89.25" x14ac:dyDescent="0.2">
      <c r="A12" s="37" t="s">
        <v>55</v>
      </c>
      <c r="E12" s="42" t="s">
        <v>2198</v>
      </c>
    </row>
    <row r="13" spans="1:20" ht="63.75" x14ac:dyDescent="0.2">
      <c r="A13" t="s">
        <v>57</v>
      </c>
      <c r="E13" s="41" t="s">
        <v>2199</v>
      </c>
    </row>
    <row r="14" spans="1:20" ht="25.5" x14ac:dyDescent="0.2">
      <c r="A14" t="s">
        <v>49</v>
      </c>
      <c r="B14" s="36" t="s">
        <v>27</v>
      </c>
      <c r="C14" s="36" t="s">
        <v>2200</v>
      </c>
      <c r="D14" s="37" t="s">
        <v>5</v>
      </c>
      <c r="E14" s="13" t="s">
        <v>2201</v>
      </c>
      <c r="F14" s="38" t="s">
        <v>283</v>
      </c>
      <c r="G14" s="39">
        <v>23.61</v>
      </c>
      <c r="H14" s="38">
        <v>0</v>
      </c>
      <c r="I14" s="38">
        <f>ROUND(G14*H14,6)</f>
        <v>0</v>
      </c>
      <c r="L14" s="40">
        <v>0</v>
      </c>
      <c r="M14" s="34">
        <f>ROUND(ROUND(L14,2)*ROUND(G14,3),2)</f>
        <v>0</v>
      </c>
      <c r="N14" s="38" t="s">
        <v>488</v>
      </c>
      <c r="O14">
        <f>(M14*21)/100</f>
        <v>0</v>
      </c>
      <c r="P14" t="s">
        <v>27</v>
      </c>
    </row>
    <row r="15" spans="1:20" x14ac:dyDescent="0.2">
      <c r="A15" s="37" t="s">
        <v>54</v>
      </c>
      <c r="E15" s="41" t="s">
        <v>5</v>
      </c>
    </row>
    <row r="16" spans="1:20" ht="191.25" x14ac:dyDescent="0.2">
      <c r="A16" s="37" t="s">
        <v>55</v>
      </c>
      <c r="E16" s="42" t="s">
        <v>2202</v>
      </c>
    </row>
    <row r="17" spans="1:16" ht="63.75" x14ac:dyDescent="0.2">
      <c r="A17" t="s">
        <v>57</v>
      </c>
      <c r="E17" s="41" t="s">
        <v>2199</v>
      </c>
    </row>
    <row r="18" spans="1:16" ht="25.5" x14ac:dyDescent="0.2">
      <c r="A18" t="s">
        <v>49</v>
      </c>
      <c r="B18" s="36" t="s">
        <v>26</v>
      </c>
      <c r="C18" s="36" t="s">
        <v>2203</v>
      </c>
      <c r="D18" s="37" t="s">
        <v>5</v>
      </c>
      <c r="E18" s="13" t="s">
        <v>2204</v>
      </c>
      <c r="F18" s="38" t="s">
        <v>283</v>
      </c>
      <c r="G18" s="39">
        <v>0.79800000000000004</v>
      </c>
      <c r="H18" s="38">
        <v>0</v>
      </c>
      <c r="I18" s="38">
        <f>ROUND(G18*H18,6)</f>
        <v>0</v>
      </c>
      <c r="L18" s="40">
        <v>0</v>
      </c>
      <c r="M18" s="34">
        <f>ROUND(ROUND(L18,2)*ROUND(G18,3),2)</f>
        <v>0</v>
      </c>
      <c r="N18" s="38" t="s">
        <v>488</v>
      </c>
      <c r="O18">
        <f>(M18*21)/100</f>
        <v>0</v>
      </c>
      <c r="P18" t="s">
        <v>27</v>
      </c>
    </row>
    <row r="19" spans="1:16" x14ac:dyDescent="0.2">
      <c r="A19" s="37" t="s">
        <v>54</v>
      </c>
      <c r="E19" s="41" t="s">
        <v>5</v>
      </c>
    </row>
    <row r="20" spans="1:16" ht="63.75" x14ac:dyDescent="0.2">
      <c r="A20" s="37" t="s">
        <v>55</v>
      </c>
      <c r="E20" s="42" t="s">
        <v>2205</v>
      </c>
    </row>
    <row r="21" spans="1:16" ht="63.75" x14ac:dyDescent="0.2">
      <c r="A21" t="s">
        <v>57</v>
      </c>
      <c r="E21" s="41" t="s">
        <v>2199</v>
      </c>
    </row>
    <row r="22" spans="1:16" ht="25.5" x14ac:dyDescent="0.2">
      <c r="A22" t="s">
        <v>49</v>
      </c>
      <c r="B22" s="36" t="s">
        <v>65</v>
      </c>
      <c r="C22" s="36" t="s">
        <v>2206</v>
      </c>
      <c r="D22" s="37" t="s">
        <v>5</v>
      </c>
      <c r="E22" s="13" t="s">
        <v>2207</v>
      </c>
      <c r="F22" s="38" t="s">
        <v>288</v>
      </c>
      <c r="G22" s="39">
        <v>13.2</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2208</v>
      </c>
    </row>
    <row r="25" spans="1:16" ht="63.75" x14ac:dyDescent="0.2">
      <c r="A25" t="s">
        <v>57</v>
      </c>
      <c r="E25" s="41" t="s">
        <v>2199</v>
      </c>
    </row>
    <row r="26" spans="1:16" x14ac:dyDescent="0.2">
      <c r="A26" t="s">
        <v>49</v>
      </c>
      <c r="B26" s="36" t="s">
        <v>69</v>
      </c>
      <c r="C26" s="36" t="s">
        <v>1592</v>
      </c>
      <c r="D26" s="37" t="s">
        <v>5</v>
      </c>
      <c r="E26" s="13" t="s">
        <v>1593</v>
      </c>
      <c r="F26" s="38" t="s">
        <v>283</v>
      </c>
      <c r="G26" s="39">
        <v>72.902000000000001</v>
      </c>
      <c r="H26" s="38">
        <v>0</v>
      </c>
      <c r="I26" s="38">
        <f>ROUND(G26*H26,6)</f>
        <v>0</v>
      </c>
      <c r="L26" s="40">
        <v>0</v>
      </c>
      <c r="M26" s="34">
        <f>ROUND(ROUND(L26,2)*ROUND(G26,3),2)</f>
        <v>0</v>
      </c>
      <c r="N26" s="38" t="s">
        <v>488</v>
      </c>
      <c r="O26">
        <f>(M26*21)/100</f>
        <v>0</v>
      </c>
      <c r="P26" t="s">
        <v>27</v>
      </c>
    </row>
    <row r="27" spans="1:16" x14ac:dyDescent="0.2">
      <c r="A27" s="37" t="s">
        <v>54</v>
      </c>
      <c r="E27" s="41" t="s">
        <v>5</v>
      </c>
    </row>
    <row r="28" spans="1:16" ht="89.25" x14ac:dyDescent="0.2">
      <c r="A28" s="37" t="s">
        <v>55</v>
      </c>
      <c r="E28" s="42" t="s">
        <v>2209</v>
      </c>
    </row>
    <row r="29" spans="1:16" ht="369.75" x14ac:dyDescent="0.2">
      <c r="A29" t="s">
        <v>57</v>
      </c>
      <c r="E29" s="41" t="s">
        <v>1731</v>
      </c>
    </row>
    <row r="30" spans="1:16" x14ac:dyDescent="0.2">
      <c r="A30" t="s">
        <v>49</v>
      </c>
      <c r="B30" s="36" t="s">
        <v>73</v>
      </c>
      <c r="C30" s="36" t="s">
        <v>2210</v>
      </c>
      <c r="D30" s="37" t="s">
        <v>5</v>
      </c>
      <c r="E30" s="13" t="s">
        <v>2211</v>
      </c>
      <c r="F30" s="38" t="s">
        <v>283</v>
      </c>
      <c r="G30" s="39">
        <v>74.72</v>
      </c>
      <c r="H30" s="38">
        <v>0</v>
      </c>
      <c r="I30" s="38">
        <f>ROUND(G30*H30,6)</f>
        <v>0</v>
      </c>
      <c r="L30" s="40">
        <v>0</v>
      </c>
      <c r="M30" s="34">
        <f>ROUND(ROUND(L30,2)*ROUND(G30,3),2)</f>
        <v>0</v>
      </c>
      <c r="N30" s="38" t="s">
        <v>488</v>
      </c>
      <c r="O30">
        <f>(M30*21)/100</f>
        <v>0</v>
      </c>
      <c r="P30" t="s">
        <v>27</v>
      </c>
    </row>
    <row r="31" spans="1:16" x14ac:dyDescent="0.2">
      <c r="A31" s="37" t="s">
        <v>54</v>
      </c>
      <c r="E31" s="41" t="s">
        <v>2212</v>
      </c>
    </row>
    <row r="32" spans="1:16" ht="76.5" x14ac:dyDescent="0.2">
      <c r="A32" s="37" t="s">
        <v>55</v>
      </c>
      <c r="E32" s="42" t="s">
        <v>2213</v>
      </c>
    </row>
    <row r="33" spans="1:16" ht="280.5" x14ac:dyDescent="0.2">
      <c r="A33" t="s">
        <v>57</v>
      </c>
      <c r="E33" s="41" t="s">
        <v>2214</v>
      </c>
    </row>
    <row r="34" spans="1:16" x14ac:dyDescent="0.2">
      <c r="A34" t="s">
        <v>49</v>
      </c>
      <c r="B34" s="36" t="s">
        <v>77</v>
      </c>
      <c r="C34" s="36" t="s">
        <v>2215</v>
      </c>
      <c r="D34" s="37" t="s">
        <v>5</v>
      </c>
      <c r="E34" s="13" t="s">
        <v>2216</v>
      </c>
      <c r="F34" s="38" t="s">
        <v>504</v>
      </c>
      <c r="G34" s="39">
        <v>15.9</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2217</v>
      </c>
    </row>
    <row r="37" spans="1:16" ht="38.25" x14ac:dyDescent="0.2">
      <c r="A37" t="s">
        <v>57</v>
      </c>
      <c r="E37" s="41" t="s">
        <v>2218</v>
      </c>
    </row>
    <row r="38" spans="1:16" x14ac:dyDescent="0.2">
      <c r="A38" t="s">
        <v>49</v>
      </c>
      <c r="B38" s="36" t="s">
        <v>81</v>
      </c>
      <c r="C38" s="36" t="s">
        <v>2219</v>
      </c>
      <c r="D38" s="37" t="s">
        <v>5</v>
      </c>
      <c r="E38" s="13" t="s">
        <v>2220</v>
      </c>
      <c r="F38" s="38" t="s">
        <v>504</v>
      </c>
      <c r="G38" s="39">
        <v>15.9</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2217</v>
      </c>
    </row>
    <row r="41" spans="1:16" ht="25.5" x14ac:dyDescent="0.2">
      <c r="A41" t="s">
        <v>57</v>
      </c>
      <c r="E41" s="41" t="s">
        <v>2221</v>
      </c>
    </row>
    <row r="42" spans="1:16" x14ac:dyDescent="0.2">
      <c r="A42" t="s">
        <v>46</v>
      </c>
      <c r="C42" s="33" t="s">
        <v>27</v>
      </c>
      <c r="E42" s="35" t="s">
        <v>1632</v>
      </c>
      <c r="J42" s="34">
        <f>0</f>
        <v>0</v>
      </c>
      <c r="K42" s="34">
        <f>0</f>
        <v>0</v>
      </c>
      <c r="L42" s="34">
        <f>0+L43</f>
        <v>0</v>
      </c>
      <c r="M42" s="34">
        <f>0+M43</f>
        <v>0</v>
      </c>
    </row>
    <row r="43" spans="1:16" x14ac:dyDescent="0.2">
      <c r="A43" t="s">
        <v>49</v>
      </c>
      <c r="B43" s="36" t="s">
        <v>85</v>
      </c>
      <c r="C43" s="36" t="s">
        <v>2222</v>
      </c>
      <c r="D43" s="37" t="s">
        <v>5</v>
      </c>
      <c r="E43" s="13" t="s">
        <v>2223</v>
      </c>
      <c r="F43" s="38" t="s">
        <v>283</v>
      </c>
      <c r="G43" s="39">
        <v>1.581</v>
      </c>
      <c r="H43" s="38">
        <v>0</v>
      </c>
      <c r="I43" s="38">
        <f>ROUND(G43*H43,6)</f>
        <v>0</v>
      </c>
      <c r="L43" s="40">
        <v>0</v>
      </c>
      <c r="M43" s="34">
        <f>ROUND(ROUND(L43,2)*ROUND(G43,3),2)</f>
        <v>0</v>
      </c>
      <c r="N43" s="38" t="s">
        <v>488</v>
      </c>
      <c r="O43">
        <f>(M43*21)/100</f>
        <v>0</v>
      </c>
      <c r="P43" t="s">
        <v>27</v>
      </c>
    </row>
    <row r="44" spans="1:16" x14ac:dyDescent="0.2">
      <c r="A44" s="37" t="s">
        <v>54</v>
      </c>
      <c r="E44" s="41" t="s">
        <v>2224</v>
      </c>
    </row>
    <row r="45" spans="1:16" x14ac:dyDescent="0.2">
      <c r="A45" s="37" t="s">
        <v>55</v>
      </c>
      <c r="E45" s="42" t="s">
        <v>2225</v>
      </c>
    </row>
    <row r="46" spans="1:16" ht="369.75" x14ac:dyDescent="0.2">
      <c r="A46" t="s">
        <v>57</v>
      </c>
      <c r="E46" s="41" t="s">
        <v>2226</v>
      </c>
    </row>
    <row r="47" spans="1:16" x14ac:dyDescent="0.2">
      <c r="A47" t="s">
        <v>46</v>
      </c>
      <c r="C47" s="33" t="s">
        <v>69</v>
      </c>
      <c r="E47" s="35" t="s">
        <v>2227</v>
      </c>
      <c r="J47" s="34">
        <f>0</f>
        <v>0</v>
      </c>
      <c r="K47" s="34">
        <f>0</f>
        <v>0</v>
      </c>
      <c r="L47" s="34">
        <f>0+L48+L52+L56+L60+L64+L68+L72+L76</f>
        <v>0</v>
      </c>
      <c r="M47" s="34">
        <f>0+M48+M52+M56+M60+M64+M68+M72+M76</f>
        <v>0</v>
      </c>
    </row>
    <row r="48" spans="1:16" ht="25.5" x14ac:dyDescent="0.2">
      <c r="A48" t="s">
        <v>49</v>
      </c>
      <c r="B48" s="36" t="s">
        <v>88</v>
      </c>
      <c r="C48" s="36" t="s">
        <v>2228</v>
      </c>
      <c r="D48" s="37" t="s">
        <v>5</v>
      </c>
      <c r="E48" s="13" t="s">
        <v>2229</v>
      </c>
      <c r="F48" s="38" t="s">
        <v>504</v>
      </c>
      <c r="G48" s="39">
        <v>119.2</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2230</v>
      </c>
    </row>
    <row r="51" spans="1:16" ht="51" x14ac:dyDescent="0.2">
      <c r="A51" t="s">
        <v>57</v>
      </c>
      <c r="E51" s="41" t="s">
        <v>2231</v>
      </c>
    </row>
    <row r="52" spans="1:16" x14ac:dyDescent="0.2">
      <c r="A52" t="s">
        <v>49</v>
      </c>
      <c r="B52" s="36" t="s">
        <v>91</v>
      </c>
      <c r="C52" s="36" t="s">
        <v>2232</v>
      </c>
      <c r="D52" s="37" t="s">
        <v>5</v>
      </c>
      <c r="E52" s="13" t="s">
        <v>2233</v>
      </c>
      <c r="F52" s="38" t="s">
        <v>504</v>
      </c>
      <c r="G52" s="39">
        <v>119.2</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2230</v>
      </c>
    </row>
    <row r="55" spans="1:16" ht="51" x14ac:dyDescent="0.2">
      <c r="A55" t="s">
        <v>57</v>
      </c>
      <c r="E55" s="41" t="s">
        <v>2234</v>
      </c>
    </row>
    <row r="56" spans="1:16" x14ac:dyDescent="0.2">
      <c r="A56" t="s">
        <v>49</v>
      </c>
      <c r="B56" s="36" t="s">
        <v>95</v>
      </c>
      <c r="C56" s="36" t="s">
        <v>2235</v>
      </c>
      <c r="D56" s="37" t="s">
        <v>5</v>
      </c>
      <c r="E56" s="13" t="s">
        <v>2236</v>
      </c>
      <c r="F56" s="38" t="s">
        <v>504</v>
      </c>
      <c r="G56" s="39">
        <v>119.2</v>
      </c>
      <c r="H56" s="38">
        <v>0</v>
      </c>
      <c r="I56" s="38">
        <f>ROUND(G56*H56,6)</f>
        <v>0</v>
      </c>
      <c r="L56" s="40">
        <v>0</v>
      </c>
      <c r="M56" s="34">
        <f>ROUND(ROUND(L56,2)*ROUND(G56,3),2)</f>
        <v>0</v>
      </c>
      <c r="N56" s="38" t="s">
        <v>488</v>
      </c>
      <c r="O56">
        <f>(M56*21)/100</f>
        <v>0</v>
      </c>
      <c r="P56" t="s">
        <v>27</v>
      </c>
    </row>
    <row r="57" spans="1:16" x14ac:dyDescent="0.2">
      <c r="A57" s="37" t="s">
        <v>54</v>
      </c>
      <c r="E57" s="41" t="s">
        <v>2237</v>
      </c>
    </row>
    <row r="58" spans="1:16" x14ac:dyDescent="0.2">
      <c r="A58" s="37" t="s">
        <v>55</v>
      </c>
      <c r="E58" s="42" t="s">
        <v>2230</v>
      </c>
    </row>
    <row r="59" spans="1:16" ht="51" x14ac:dyDescent="0.2">
      <c r="A59" t="s">
        <v>57</v>
      </c>
      <c r="E59" s="41" t="s">
        <v>2238</v>
      </c>
    </row>
    <row r="60" spans="1:16" x14ac:dyDescent="0.2">
      <c r="A60" t="s">
        <v>49</v>
      </c>
      <c r="B60" s="36" t="s">
        <v>98</v>
      </c>
      <c r="C60" s="36" t="s">
        <v>2239</v>
      </c>
      <c r="D60" s="37" t="s">
        <v>5</v>
      </c>
      <c r="E60" s="13" t="s">
        <v>2240</v>
      </c>
      <c r="F60" s="38" t="s">
        <v>504</v>
      </c>
      <c r="G60" s="39">
        <v>119.2</v>
      </c>
      <c r="H60" s="38">
        <v>0</v>
      </c>
      <c r="I60" s="38">
        <f>ROUND(G60*H60,6)</f>
        <v>0</v>
      </c>
      <c r="L60" s="40">
        <v>0</v>
      </c>
      <c r="M60" s="34">
        <f>ROUND(ROUND(L60,2)*ROUND(G60,3),2)</f>
        <v>0</v>
      </c>
      <c r="N60" s="38" t="s">
        <v>488</v>
      </c>
      <c r="O60">
        <f>(M60*21)/100</f>
        <v>0</v>
      </c>
      <c r="P60" t="s">
        <v>27</v>
      </c>
    </row>
    <row r="61" spans="1:16" ht="25.5" x14ac:dyDescent="0.2">
      <c r="A61" s="37" t="s">
        <v>54</v>
      </c>
      <c r="E61" s="41" t="s">
        <v>2241</v>
      </c>
    </row>
    <row r="62" spans="1:16" x14ac:dyDescent="0.2">
      <c r="A62" s="37" t="s">
        <v>55</v>
      </c>
      <c r="E62" s="42" t="s">
        <v>2230</v>
      </c>
    </row>
    <row r="63" spans="1:16" ht="51" x14ac:dyDescent="0.2">
      <c r="A63" t="s">
        <v>57</v>
      </c>
      <c r="E63" s="41" t="s">
        <v>2238</v>
      </c>
    </row>
    <row r="64" spans="1:16" x14ac:dyDescent="0.2">
      <c r="A64" t="s">
        <v>49</v>
      </c>
      <c r="B64" s="36" t="s">
        <v>101</v>
      </c>
      <c r="C64" s="36" t="s">
        <v>2242</v>
      </c>
      <c r="D64" s="37" t="s">
        <v>5</v>
      </c>
      <c r="E64" s="13" t="s">
        <v>2243</v>
      </c>
      <c r="F64" s="38" t="s">
        <v>504</v>
      </c>
      <c r="G64" s="39">
        <v>119.2</v>
      </c>
      <c r="H64" s="38">
        <v>0</v>
      </c>
      <c r="I64" s="38">
        <f>ROUND(G64*H64,6)</f>
        <v>0</v>
      </c>
      <c r="L64" s="40">
        <v>0</v>
      </c>
      <c r="M64" s="34">
        <f>ROUND(ROUND(L64,2)*ROUND(G64,3),2)</f>
        <v>0</v>
      </c>
      <c r="N64" s="38" t="s">
        <v>488</v>
      </c>
      <c r="O64">
        <f>(M64*21)/100</f>
        <v>0</v>
      </c>
      <c r="P64" t="s">
        <v>27</v>
      </c>
    </row>
    <row r="65" spans="1:16" x14ac:dyDescent="0.2">
      <c r="A65" s="37" t="s">
        <v>54</v>
      </c>
      <c r="E65" s="41" t="s">
        <v>5</v>
      </c>
    </row>
    <row r="66" spans="1:16" x14ac:dyDescent="0.2">
      <c r="A66" s="37" t="s">
        <v>55</v>
      </c>
      <c r="E66" s="42" t="s">
        <v>2230</v>
      </c>
    </row>
    <row r="67" spans="1:16" ht="140.25" x14ac:dyDescent="0.2">
      <c r="A67" t="s">
        <v>57</v>
      </c>
      <c r="E67" s="41" t="s">
        <v>2244</v>
      </c>
    </row>
    <row r="68" spans="1:16" x14ac:dyDescent="0.2">
      <c r="A68" t="s">
        <v>49</v>
      </c>
      <c r="B68" s="36" t="s">
        <v>105</v>
      </c>
      <c r="C68" s="36" t="s">
        <v>2245</v>
      </c>
      <c r="D68" s="37" t="s">
        <v>5</v>
      </c>
      <c r="E68" s="13" t="s">
        <v>2246</v>
      </c>
      <c r="F68" s="38" t="s">
        <v>504</v>
      </c>
      <c r="G68" s="39">
        <v>119.2</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2230</v>
      </c>
    </row>
    <row r="71" spans="1:16" ht="140.25" x14ac:dyDescent="0.2">
      <c r="A71" t="s">
        <v>57</v>
      </c>
      <c r="E71" s="41" t="s">
        <v>2247</v>
      </c>
    </row>
    <row r="72" spans="1:16" x14ac:dyDescent="0.2">
      <c r="A72" t="s">
        <v>49</v>
      </c>
      <c r="B72" s="36" t="s">
        <v>108</v>
      </c>
      <c r="C72" s="36" t="s">
        <v>2248</v>
      </c>
      <c r="D72" s="37" t="s">
        <v>5</v>
      </c>
      <c r="E72" s="13" t="s">
        <v>2249</v>
      </c>
      <c r="F72" s="38" t="s">
        <v>504</v>
      </c>
      <c r="G72" s="39">
        <v>31.7</v>
      </c>
      <c r="H72" s="38">
        <v>0</v>
      </c>
      <c r="I72" s="38">
        <f>ROUND(G72*H72,6)</f>
        <v>0</v>
      </c>
      <c r="L72" s="40">
        <v>0</v>
      </c>
      <c r="M72" s="34">
        <f>ROUND(ROUND(L72,2)*ROUND(G72,3),2)</f>
        <v>0</v>
      </c>
      <c r="N72" s="38" t="s">
        <v>488</v>
      </c>
      <c r="O72">
        <f>(M72*21)/100</f>
        <v>0</v>
      </c>
      <c r="P72" t="s">
        <v>27</v>
      </c>
    </row>
    <row r="73" spans="1:16" ht="51" x14ac:dyDescent="0.2">
      <c r="A73" s="37" t="s">
        <v>54</v>
      </c>
      <c r="E73" s="41" t="s">
        <v>2250</v>
      </c>
    </row>
    <row r="74" spans="1:16" x14ac:dyDescent="0.2">
      <c r="A74" s="37" t="s">
        <v>55</v>
      </c>
      <c r="E74" s="42" t="s">
        <v>2251</v>
      </c>
    </row>
    <row r="75" spans="1:16" ht="165.75" x14ac:dyDescent="0.2">
      <c r="A75" t="s">
        <v>57</v>
      </c>
      <c r="E75" s="41" t="s">
        <v>2252</v>
      </c>
    </row>
    <row r="76" spans="1:16" ht="25.5" x14ac:dyDescent="0.2">
      <c r="A76" t="s">
        <v>49</v>
      </c>
      <c r="B76" s="36" t="s">
        <v>111</v>
      </c>
      <c r="C76" s="36" t="s">
        <v>2253</v>
      </c>
      <c r="D76" s="37" t="s">
        <v>5</v>
      </c>
      <c r="E76" s="13" t="s">
        <v>2254</v>
      </c>
      <c r="F76" s="38" t="s">
        <v>504</v>
      </c>
      <c r="G76" s="39">
        <v>3.8</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2255</v>
      </c>
    </row>
    <row r="79" spans="1:16" ht="165.75" x14ac:dyDescent="0.2">
      <c r="A79" t="s">
        <v>57</v>
      </c>
      <c r="E79" s="41" t="s">
        <v>2252</v>
      </c>
    </row>
    <row r="80" spans="1:16" x14ac:dyDescent="0.2">
      <c r="A80" t="s">
        <v>46</v>
      </c>
      <c r="C80" s="33" t="s">
        <v>81</v>
      </c>
      <c r="E80" s="35" t="s">
        <v>1677</v>
      </c>
      <c r="J80" s="34">
        <f>0</f>
        <v>0</v>
      </c>
      <c r="K80" s="34">
        <f>0</f>
        <v>0</v>
      </c>
      <c r="L80" s="34">
        <f>0+L81+L85</f>
        <v>0</v>
      </c>
      <c r="M80" s="34">
        <f>0+M81+M85</f>
        <v>0</v>
      </c>
    </row>
    <row r="81" spans="1:16" x14ac:dyDescent="0.2">
      <c r="A81" t="s">
        <v>49</v>
      </c>
      <c r="B81" s="36" t="s">
        <v>115</v>
      </c>
      <c r="C81" s="36" t="s">
        <v>2016</v>
      </c>
      <c r="D81" s="37" t="s">
        <v>5</v>
      </c>
      <c r="E81" s="13" t="s">
        <v>2017</v>
      </c>
      <c r="F81" s="38" t="s">
        <v>288</v>
      </c>
      <c r="G81" s="39">
        <v>1.7</v>
      </c>
      <c r="H81" s="38">
        <v>0</v>
      </c>
      <c r="I81" s="38">
        <f>ROUND(G81*H81,6)</f>
        <v>0</v>
      </c>
      <c r="L81" s="40">
        <v>0</v>
      </c>
      <c r="M81" s="34">
        <f>ROUND(ROUND(L81,2)*ROUND(G81,3),2)</f>
        <v>0</v>
      </c>
      <c r="N81" s="38" t="s">
        <v>488</v>
      </c>
      <c r="O81">
        <f>(M81*21)/100</f>
        <v>0</v>
      </c>
      <c r="P81" t="s">
        <v>27</v>
      </c>
    </row>
    <row r="82" spans="1:16" x14ac:dyDescent="0.2">
      <c r="A82" s="37" t="s">
        <v>54</v>
      </c>
      <c r="E82" s="41" t="s">
        <v>5</v>
      </c>
    </row>
    <row r="83" spans="1:16" x14ac:dyDescent="0.2">
      <c r="A83" s="37" t="s">
        <v>55</v>
      </c>
      <c r="E83" s="42" t="s">
        <v>5</v>
      </c>
    </row>
    <row r="84" spans="1:16" ht="255" x14ac:dyDescent="0.2">
      <c r="A84" t="s">
        <v>57</v>
      </c>
      <c r="E84" s="41" t="s">
        <v>2256</v>
      </c>
    </row>
    <row r="85" spans="1:16" x14ac:dyDescent="0.2">
      <c r="A85" t="s">
        <v>49</v>
      </c>
      <c r="B85" s="36" t="s">
        <v>118</v>
      </c>
      <c r="C85" s="36" t="s">
        <v>1690</v>
      </c>
      <c r="D85" s="37" t="s">
        <v>5</v>
      </c>
      <c r="E85" s="13" t="s">
        <v>1691</v>
      </c>
      <c r="F85" s="38" t="s">
        <v>52</v>
      </c>
      <c r="G85" s="39">
        <v>1</v>
      </c>
      <c r="H85" s="38">
        <v>0</v>
      </c>
      <c r="I85" s="38">
        <f>ROUND(G85*H85,6)</f>
        <v>0</v>
      </c>
      <c r="L85" s="40">
        <v>0</v>
      </c>
      <c r="M85" s="34">
        <f>ROUND(ROUND(L85,2)*ROUND(G85,3),2)</f>
        <v>0</v>
      </c>
      <c r="N85" s="38" t="s">
        <v>488</v>
      </c>
      <c r="O85">
        <f>(M85*21)/100</f>
        <v>0</v>
      </c>
      <c r="P85" t="s">
        <v>27</v>
      </c>
    </row>
    <row r="86" spans="1:16" x14ac:dyDescent="0.2">
      <c r="A86" s="37" t="s">
        <v>54</v>
      </c>
      <c r="E86" s="41" t="s">
        <v>5</v>
      </c>
    </row>
    <row r="87" spans="1:16" x14ac:dyDescent="0.2">
      <c r="A87" s="37" t="s">
        <v>55</v>
      </c>
      <c r="E87" s="42" t="s">
        <v>5</v>
      </c>
    </row>
    <row r="88" spans="1:16" ht="242.25" x14ac:dyDescent="0.2">
      <c r="A88" t="s">
        <v>57</v>
      </c>
      <c r="E88" s="41" t="s">
        <v>2257</v>
      </c>
    </row>
    <row r="89" spans="1:16" x14ac:dyDescent="0.2">
      <c r="A89" t="s">
        <v>46</v>
      </c>
      <c r="C89" s="33" t="s">
        <v>85</v>
      </c>
      <c r="E89" s="35" t="s">
        <v>2258</v>
      </c>
      <c r="J89" s="34">
        <f>0</f>
        <v>0</v>
      </c>
      <c r="K89" s="34">
        <f>0</f>
        <v>0</v>
      </c>
      <c r="L89" s="34">
        <f>0+L90+L94+L98+L102+L106+L110+L114+L118</f>
        <v>0</v>
      </c>
      <c r="M89" s="34">
        <f>0+M90+M94+M98+M102+M106+M110+M114+M118</f>
        <v>0</v>
      </c>
    </row>
    <row r="90" spans="1:16" x14ac:dyDescent="0.2">
      <c r="A90" t="s">
        <v>49</v>
      </c>
      <c r="B90" s="36" t="s">
        <v>122</v>
      </c>
      <c r="C90" s="36" t="s">
        <v>2259</v>
      </c>
      <c r="D90" s="37" t="s">
        <v>5</v>
      </c>
      <c r="E90" s="13" t="s">
        <v>2260</v>
      </c>
      <c r="F90" s="38" t="s">
        <v>288</v>
      </c>
      <c r="G90" s="39">
        <v>1.6</v>
      </c>
      <c r="H90" s="38">
        <v>0</v>
      </c>
      <c r="I90" s="38">
        <f>ROUND(G90*H90,6)</f>
        <v>0</v>
      </c>
      <c r="L90" s="40">
        <v>0</v>
      </c>
      <c r="M90" s="34">
        <f>ROUND(ROUND(L90,2)*ROUND(G90,3),2)</f>
        <v>0</v>
      </c>
      <c r="N90" s="38" t="s">
        <v>488</v>
      </c>
      <c r="O90">
        <f>(M90*21)/100</f>
        <v>0</v>
      </c>
      <c r="P90" t="s">
        <v>27</v>
      </c>
    </row>
    <row r="91" spans="1:16" x14ac:dyDescent="0.2">
      <c r="A91" s="37" t="s">
        <v>54</v>
      </c>
      <c r="E91" s="41" t="s">
        <v>5</v>
      </c>
    </row>
    <row r="92" spans="1:16" x14ac:dyDescent="0.2">
      <c r="A92" s="37" t="s">
        <v>55</v>
      </c>
      <c r="E92" s="42" t="s">
        <v>5</v>
      </c>
    </row>
    <row r="93" spans="1:16" ht="63.75" x14ac:dyDescent="0.2">
      <c r="A93" t="s">
        <v>57</v>
      </c>
      <c r="E93" s="41" t="s">
        <v>2261</v>
      </c>
    </row>
    <row r="94" spans="1:16" x14ac:dyDescent="0.2">
      <c r="A94" t="s">
        <v>49</v>
      </c>
      <c r="B94" s="36" t="s">
        <v>125</v>
      </c>
      <c r="C94" s="36" t="s">
        <v>2262</v>
      </c>
      <c r="D94" s="37" t="s">
        <v>5</v>
      </c>
      <c r="E94" s="13" t="s">
        <v>2263</v>
      </c>
      <c r="F94" s="38" t="s">
        <v>288</v>
      </c>
      <c r="G94" s="39">
        <v>31.7</v>
      </c>
      <c r="H94" s="38">
        <v>0</v>
      </c>
      <c r="I94" s="38">
        <f>ROUND(G94*H94,6)</f>
        <v>0</v>
      </c>
      <c r="L94" s="40">
        <v>0</v>
      </c>
      <c r="M94" s="34">
        <f>ROUND(ROUND(L94,2)*ROUND(G94,3),2)</f>
        <v>0</v>
      </c>
      <c r="N94" s="38" t="s">
        <v>488</v>
      </c>
      <c r="O94">
        <f>(M94*21)/100</f>
        <v>0</v>
      </c>
      <c r="P94" t="s">
        <v>27</v>
      </c>
    </row>
    <row r="95" spans="1:16" x14ac:dyDescent="0.2">
      <c r="A95" s="37" t="s">
        <v>54</v>
      </c>
      <c r="E95" s="41" t="s">
        <v>5</v>
      </c>
    </row>
    <row r="96" spans="1:16" x14ac:dyDescent="0.2">
      <c r="A96" s="37" t="s">
        <v>55</v>
      </c>
      <c r="E96" s="42" t="s">
        <v>2264</v>
      </c>
    </row>
    <row r="97" spans="1:16" ht="51" x14ac:dyDescent="0.2">
      <c r="A97" t="s">
        <v>57</v>
      </c>
      <c r="E97" s="41" t="s">
        <v>2265</v>
      </c>
    </row>
    <row r="98" spans="1:16" x14ac:dyDescent="0.2">
      <c r="A98" t="s">
        <v>49</v>
      </c>
      <c r="B98" s="36" t="s">
        <v>129</v>
      </c>
      <c r="C98" s="36" t="s">
        <v>2266</v>
      </c>
      <c r="D98" s="37" t="s">
        <v>5</v>
      </c>
      <c r="E98" s="13" t="s">
        <v>2267</v>
      </c>
      <c r="F98" s="38" t="s">
        <v>288</v>
      </c>
      <c r="G98" s="39">
        <v>19.8</v>
      </c>
      <c r="H98" s="38">
        <v>0</v>
      </c>
      <c r="I98" s="38">
        <f>ROUND(G98*H98,6)</f>
        <v>0</v>
      </c>
      <c r="L98" s="40">
        <v>0</v>
      </c>
      <c r="M98" s="34">
        <f>ROUND(ROUND(L98,2)*ROUND(G98,3),2)</f>
        <v>0</v>
      </c>
      <c r="N98" s="38" t="s">
        <v>488</v>
      </c>
      <c r="O98">
        <f>(M98*21)/100</f>
        <v>0</v>
      </c>
      <c r="P98" t="s">
        <v>27</v>
      </c>
    </row>
    <row r="99" spans="1:16" x14ac:dyDescent="0.2">
      <c r="A99" s="37" t="s">
        <v>54</v>
      </c>
      <c r="E99" s="41" t="s">
        <v>2268</v>
      </c>
    </row>
    <row r="100" spans="1:16" x14ac:dyDescent="0.2">
      <c r="A100" s="37" t="s">
        <v>55</v>
      </c>
      <c r="E100" s="42" t="s">
        <v>2269</v>
      </c>
    </row>
    <row r="101" spans="1:16" ht="51" x14ac:dyDescent="0.2">
      <c r="A101" t="s">
        <v>57</v>
      </c>
      <c r="E101" s="41" t="s">
        <v>2265</v>
      </c>
    </row>
    <row r="102" spans="1:16" x14ac:dyDescent="0.2">
      <c r="A102" t="s">
        <v>49</v>
      </c>
      <c r="B102" s="36" t="s">
        <v>133</v>
      </c>
      <c r="C102" s="36" t="s">
        <v>2270</v>
      </c>
      <c r="D102" s="37" t="s">
        <v>5</v>
      </c>
      <c r="E102" s="13" t="s">
        <v>2271</v>
      </c>
      <c r="F102" s="38" t="s">
        <v>288</v>
      </c>
      <c r="G102" s="39">
        <v>14.5</v>
      </c>
      <c r="H102" s="38">
        <v>0</v>
      </c>
      <c r="I102" s="38">
        <f>ROUND(G102*H102,6)</f>
        <v>0</v>
      </c>
      <c r="L102" s="40">
        <v>0</v>
      </c>
      <c r="M102" s="34">
        <f>ROUND(ROUND(L102,2)*ROUND(G102,3),2)</f>
        <v>0</v>
      </c>
      <c r="N102" s="38" t="s">
        <v>488</v>
      </c>
      <c r="O102">
        <f>(M102*21)/100</f>
        <v>0</v>
      </c>
      <c r="P102" t="s">
        <v>27</v>
      </c>
    </row>
    <row r="103" spans="1:16" x14ac:dyDescent="0.2">
      <c r="A103" s="37" t="s">
        <v>54</v>
      </c>
      <c r="E103" s="41" t="s">
        <v>5</v>
      </c>
    </row>
    <row r="104" spans="1:16" x14ac:dyDescent="0.2">
      <c r="A104" s="37" t="s">
        <v>55</v>
      </c>
      <c r="E104" s="42" t="s">
        <v>2272</v>
      </c>
    </row>
    <row r="105" spans="1:16" ht="25.5" x14ac:dyDescent="0.2">
      <c r="A105" t="s">
        <v>57</v>
      </c>
      <c r="E105" s="41" t="s">
        <v>2273</v>
      </c>
    </row>
    <row r="106" spans="1:16" x14ac:dyDescent="0.2">
      <c r="A106" t="s">
        <v>49</v>
      </c>
      <c r="B106" s="36" t="s">
        <v>137</v>
      </c>
      <c r="C106" s="36" t="s">
        <v>2274</v>
      </c>
      <c r="D106" s="37" t="s">
        <v>5</v>
      </c>
      <c r="E106" s="13" t="s">
        <v>2275</v>
      </c>
      <c r="F106" s="38" t="s">
        <v>504</v>
      </c>
      <c r="G106" s="39">
        <v>41</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5</v>
      </c>
    </row>
    <row r="109" spans="1:16" ht="280.5" x14ac:dyDescent="0.2">
      <c r="A109" t="s">
        <v>57</v>
      </c>
      <c r="E109" s="41" t="s">
        <v>2276</v>
      </c>
    </row>
    <row r="110" spans="1:16" x14ac:dyDescent="0.2">
      <c r="A110" t="s">
        <v>49</v>
      </c>
      <c r="B110" s="36" t="s">
        <v>141</v>
      </c>
      <c r="C110" s="36" t="s">
        <v>2277</v>
      </c>
      <c r="D110" s="37" t="s">
        <v>5</v>
      </c>
      <c r="E110" s="13" t="s">
        <v>2278</v>
      </c>
      <c r="F110" s="38" t="s">
        <v>288</v>
      </c>
      <c r="G110" s="39">
        <v>8.3000000000000007</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2279</v>
      </c>
    </row>
    <row r="113" spans="1:16" ht="76.5" x14ac:dyDescent="0.2">
      <c r="A113" t="s">
        <v>57</v>
      </c>
      <c r="E113" s="41" t="s">
        <v>2280</v>
      </c>
    </row>
    <row r="114" spans="1:16" x14ac:dyDescent="0.2">
      <c r="A114" t="s">
        <v>49</v>
      </c>
      <c r="B114" s="36" t="s">
        <v>145</v>
      </c>
      <c r="C114" s="36" t="s">
        <v>2281</v>
      </c>
      <c r="D114" s="37" t="s">
        <v>5</v>
      </c>
      <c r="E114" s="13" t="s">
        <v>2282</v>
      </c>
      <c r="F114" s="38" t="s">
        <v>504</v>
      </c>
      <c r="G114" s="39">
        <v>23.7</v>
      </c>
      <c r="H114" s="38">
        <v>0</v>
      </c>
      <c r="I114" s="38">
        <f>ROUND(G114*H114,6)</f>
        <v>0</v>
      </c>
      <c r="L114" s="40">
        <v>0</v>
      </c>
      <c r="M114" s="34">
        <f>ROUND(ROUND(L114,2)*ROUND(G114,3),2)</f>
        <v>0</v>
      </c>
      <c r="N114" s="38" t="s">
        <v>488</v>
      </c>
      <c r="O114">
        <f>(M114*21)/100</f>
        <v>0</v>
      </c>
      <c r="P114" t="s">
        <v>27</v>
      </c>
    </row>
    <row r="115" spans="1:16" x14ac:dyDescent="0.2">
      <c r="A115" s="37" t="s">
        <v>54</v>
      </c>
      <c r="E115" s="41" t="s">
        <v>2283</v>
      </c>
    </row>
    <row r="116" spans="1:16" x14ac:dyDescent="0.2">
      <c r="A116" s="37" t="s">
        <v>55</v>
      </c>
      <c r="E116" s="42" t="s">
        <v>5</v>
      </c>
    </row>
    <row r="117" spans="1:16" ht="178.5" x14ac:dyDescent="0.2">
      <c r="A117" t="s">
        <v>57</v>
      </c>
      <c r="E117" s="41" t="s">
        <v>2284</v>
      </c>
    </row>
    <row r="118" spans="1:16" x14ac:dyDescent="0.2">
      <c r="A118" t="s">
        <v>49</v>
      </c>
      <c r="B118" s="36" t="s">
        <v>148</v>
      </c>
      <c r="C118" s="36" t="s">
        <v>2285</v>
      </c>
      <c r="D118" s="37" t="s">
        <v>5</v>
      </c>
      <c r="E118" s="13" t="s">
        <v>2286</v>
      </c>
      <c r="F118" s="38" t="s">
        <v>288</v>
      </c>
      <c r="G118" s="39">
        <v>7.5</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5</v>
      </c>
    </row>
    <row r="121" spans="1:16" ht="89.25" x14ac:dyDescent="0.2">
      <c r="A121" t="s">
        <v>57</v>
      </c>
      <c r="E121" s="41" t="s">
        <v>2287</v>
      </c>
    </row>
    <row r="122" spans="1:16" x14ac:dyDescent="0.2">
      <c r="A122" t="s">
        <v>46</v>
      </c>
      <c r="C122" s="33" t="s">
        <v>624</v>
      </c>
      <c r="E122" s="35" t="s">
        <v>625</v>
      </c>
      <c r="J122" s="34">
        <f>0</f>
        <v>0</v>
      </c>
      <c r="K122" s="34">
        <f>0</f>
        <v>0</v>
      </c>
      <c r="L122" s="34">
        <f>0+L123+L127+L131+L135</f>
        <v>0</v>
      </c>
      <c r="M122" s="34">
        <f>0+M123+M127+M131+M135</f>
        <v>0</v>
      </c>
    </row>
    <row r="123" spans="1:16" ht="25.5" x14ac:dyDescent="0.2">
      <c r="A123" t="s">
        <v>49</v>
      </c>
      <c r="B123" s="36" t="s">
        <v>152</v>
      </c>
      <c r="C123" s="36" t="s">
        <v>1718</v>
      </c>
      <c r="D123" s="37" t="s">
        <v>1719</v>
      </c>
      <c r="E123" s="13" t="s">
        <v>1720</v>
      </c>
      <c r="F123" s="38" t="s">
        <v>629</v>
      </c>
      <c r="G123" s="39">
        <v>131.22399999999999</v>
      </c>
      <c r="H123" s="38">
        <v>0</v>
      </c>
      <c r="I123" s="38">
        <f>ROUND(G123*H123,6)</f>
        <v>0</v>
      </c>
      <c r="L123" s="40">
        <v>0</v>
      </c>
      <c r="M123" s="34">
        <f>ROUND(ROUND(L123,2)*ROUND(G123,3),2)</f>
        <v>0</v>
      </c>
      <c r="N123" s="38" t="s">
        <v>269</v>
      </c>
      <c r="O123">
        <f>(M123*21)/100</f>
        <v>0</v>
      </c>
      <c r="P123" t="s">
        <v>27</v>
      </c>
    </row>
    <row r="124" spans="1:16" x14ac:dyDescent="0.2">
      <c r="A124" s="37" t="s">
        <v>54</v>
      </c>
      <c r="E124" s="41" t="s">
        <v>5</v>
      </c>
    </row>
    <row r="125" spans="1:16" ht="127.5" x14ac:dyDescent="0.2">
      <c r="A125" s="37" t="s">
        <v>55</v>
      </c>
      <c r="E125" s="42" t="s">
        <v>2288</v>
      </c>
    </row>
    <row r="126" spans="1:16" ht="140.25" x14ac:dyDescent="0.2">
      <c r="A126" t="s">
        <v>57</v>
      </c>
      <c r="E126" s="41" t="s">
        <v>2289</v>
      </c>
    </row>
    <row r="127" spans="1:16" ht="25.5" x14ac:dyDescent="0.2">
      <c r="A127" t="s">
        <v>49</v>
      </c>
      <c r="B127" s="36" t="s">
        <v>156</v>
      </c>
      <c r="C127" s="36" t="s">
        <v>2290</v>
      </c>
      <c r="D127" s="37" t="s">
        <v>2291</v>
      </c>
      <c r="E127" s="13" t="s">
        <v>2292</v>
      </c>
      <c r="F127" s="38" t="s">
        <v>629</v>
      </c>
      <c r="G127" s="39">
        <v>35.414999999999999</v>
      </c>
      <c r="H127" s="38">
        <v>0</v>
      </c>
      <c r="I127" s="38">
        <f>ROUND(G127*H127,6)</f>
        <v>0</v>
      </c>
      <c r="L127" s="40">
        <v>0</v>
      </c>
      <c r="M127" s="34">
        <f>ROUND(ROUND(L127,2)*ROUND(G127,3),2)</f>
        <v>0</v>
      </c>
      <c r="N127" s="38" t="s">
        <v>269</v>
      </c>
      <c r="O127">
        <f>(M127*21)/100</f>
        <v>0</v>
      </c>
      <c r="P127" t="s">
        <v>27</v>
      </c>
    </row>
    <row r="128" spans="1:16" x14ac:dyDescent="0.2">
      <c r="A128" s="37" t="s">
        <v>54</v>
      </c>
      <c r="E128" s="41" t="s">
        <v>5</v>
      </c>
    </row>
    <row r="129" spans="1:16" ht="229.5" x14ac:dyDescent="0.2">
      <c r="A129" s="37" t="s">
        <v>55</v>
      </c>
      <c r="E129" s="42" t="s">
        <v>2293</v>
      </c>
    </row>
    <row r="130" spans="1:16" ht="140.25" x14ac:dyDescent="0.2">
      <c r="A130" t="s">
        <v>57</v>
      </c>
      <c r="E130" s="41" t="s">
        <v>2289</v>
      </c>
    </row>
    <row r="131" spans="1:16" ht="25.5" x14ac:dyDescent="0.2">
      <c r="A131" t="s">
        <v>49</v>
      </c>
      <c r="B131" s="36" t="s">
        <v>159</v>
      </c>
      <c r="C131" s="36" t="s">
        <v>1579</v>
      </c>
      <c r="D131" s="37" t="s">
        <v>1580</v>
      </c>
      <c r="E131" s="13" t="s">
        <v>1581</v>
      </c>
      <c r="F131" s="38" t="s">
        <v>629</v>
      </c>
      <c r="G131" s="39">
        <v>7.6559999999999997</v>
      </c>
      <c r="H131" s="38">
        <v>0</v>
      </c>
      <c r="I131" s="38">
        <f>ROUND(G131*H131,6)</f>
        <v>0</v>
      </c>
      <c r="L131" s="40">
        <v>0</v>
      </c>
      <c r="M131" s="34">
        <f>ROUND(ROUND(L131,2)*ROUND(G131,3),2)</f>
        <v>0</v>
      </c>
      <c r="N131" s="38" t="s">
        <v>269</v>
      </c>
      <c r="O131">
        <f>(M131*21)/100</f>
        <v>0</v>
      </c>
      <c r="P131" t="s">
        <v>27</v>
      </c>
    </row>
    <row r="132" spans="1:16" x14ac:dyDescent="0.2">
      <c r="A132" s="37" t="s">
        <v>54</v>
      </c>
      <c r="E132" s="41" t="s">
        <v>5</v>
      </c>
    </row>
    <row r="133" spans="1:16" ht="127.5" x14ac:dyDescent="0.2">
      <c r="A133" s="37" t="s">
        <v>55</v>
      </c>
      <c r="E133" s="42" t="s">
        <v>2294</v>
      </c>
    </row>
    <row r="134" spans="1:16" ht="140.25" x14ac:dyDescent="0.2">
      <c r="A134" t="s">
        <v>57</v>
      </c>
      <c r="E134" s="41" t="s">
        <v>2289</v>
      </c>
    </row>
    <row r="135" spans="1:16" ht="25.5" x14ac:dyDescent="0.2">
      <c r="A135" t="s">
        <v>49</v>
      </c>
      <c r="B135" s="36" t="s">
        <v>163</v>
      </c>
      <c r="C135" s="36" t="s">
        <v>2295</v>
      </c>
      <c r="D135" s="37" t="s">
        <v>2296</v>
      </c>
      <c r="E135" s="13" t="s">
        <v>2297</v>
      </c>
      <c r="F135" s="38" t="s">
        <v>629</v>
      </c>
      <c r="G135" s="39">
        <v>79.028999999999996</v>
      </c>
      <c r="H135" s="38">
        <v>0</v>
      </c>
      <c r="I135" s="38">
        <f>ROUND(G135*H135,6)</f>
        <v>0</v>
      </c>
      <c r="L135" s="40">
        <v>0</v>
      </c>
      <c r="M135" s="34">
        <f>ROUND(ROUND(L135,2)*ROUND(G135,3),2)</f>
        <v>0</v>
      </c>
      <c r="N135" s="38" t="s">
        <v>269</v>
      </c>
      <c r="O135">
        <f>(M135*21)/100</f>
        <v>0</v>
      </c>
      <c r="P135" t="s">
        <v>27</v>
      </c>
    </row>
    <row r="136" spans="1:16" x14ac:dyDescent="0.2">
      <c r="A136" s="37" t="s">
        <v>54</v>
      </c>
      <c r="E136" s="41" t="s">
        <v>5</v>
      </c>
    </row>
    <row r="137" spans="1:16" ht="127.5" x14ac:dyDescent="0.2">
      <c r="A137" s="37" t="s">
        <v>55</v>
      </c>
      <c r="E137" s="42" t="s">
        <v>2298</v>
      </c>
    </row>
    <row r="138" spans="1:16" ht="140.25" x14ac:dyDescent="0.2">
      <c r="A138" t="s">
        <v>57</v>
      </c>
      <c r="E138" s="41" t="s">
        <v>2289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2299</v>
      </c>
      <c r="M3" s="43">
        <f>Rekapitulace!C36</f>
        <v>0</v>
      </c>
      <c r="N3" s="25" t="s">
        <v>0</v>
      </c>
      <c r="O3" t="s">
        <v>23</v>
      </c>
      <c r="P3" t="s">
        <v>27</v>
      </c>
    </row>
    <row r="4" spans="1:20" ht="32.1" customHeight="1" x14ac:dyDescent="0.2">
      <c r="A4" s="28" t="s">
        <v>20</v>
      </c>
      <c r="B4" s="29" t="s">
        <v>28</v>
      </c>
      <c r="C4" s="2" t="s">
        <v>2299</v>
      </c>
      <c r="D4" s="9"/>
      <c r="E4" s="3" t="s">
        <v>2300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COUNTIFS(L8:L476,"=0",A8:A476,"P")+COUNTIFS(L8:L476,"",A8:A476,"P")+SUM(Q8:Q476)</f>
        <v>115</v>
      </c>
    </row>
    <row r="8" spans="1:20" x14ac:dyDescent="0.2">
      <c r="A8" t="s">
        <v>44</v>
      </c>
      <c r="C8" s="30" t="s">
        <v>2303</v>
      </c>
      <c r="E8" s="32" t="s">
        <v>2302</v>
      </c>
      <c r="J8" s="31">
        <f>0+J9+J38+J79+J128+J165+J250+J259+J264+J317+J342+J447</f>
        <v>0</v>
      </c>
      <c r="K8" s="31">
        <f>0+K9+K38+K79+K128+K165+K250+K259+K264+K317+K342+K447</f>
        <v>0</v>
      </c>
      <c r="L8" s="31">
        <f>0+L9+L38+L79+L128+L165+L250+L259+L264+L317+L342+L447</f>
        <v>0</v>
      </c>
      <c r="M8" s="31">
        <f>0+M9+M38+M79+M128+M165+M250+M259+M264+M317+M342+M447</f>
        <v>0</v>
      </c>
    </row>
    <row r="9" spans="1:20" x14ac:dyDescent="0.2">
      <c r="A9" t="s">
        <v>46</v>
      </c>
      <c r="C9" s="33" t="s">
        <v>711</v>
      </c>
      <c r="E9" s="35" t="s">
        <v>2304</v>
      </c>
      <c r="J9" s="34">
        <f>0</f>
        <v>0</v>
      </c>
      <c r="K9" s="34">
        <f>0</f>
        <v>0</v>
      </c>
      <c r="L9" s="34">
        <f>0+L10+L14+L18+L22+L26+L30+L34</f>
        <v>0</v>
      </c>
      <c r="M9" s="34">
        <f>0+M10+M14+M18+M22+M26+M30+M34</f>
        <v>0</v>
      </c>
    </row>
    <row r="10" spans="1:20" x14ac:dyDescent="0.2">
      <c r="A10" t="s">
        <v>49</v>
      </c>
      <c r="B10" s="36" t="s">
        <v>47</v>
      </c>
      <c r="C10" s="36" t="s">
        <v>2305</v>
      </c>
      <c r="D10" s="37" t="s">
        <v>5</v>
      </c>
      <c r="E10" s="13" t="s">
        <v>2306</v>
      </c>
      <c r="F10" s="38" t="s">
        <v>1355</v>
      </c>
      <c r="G10" s="39">
        <v>2</v>
      </c>
      <c r="H10" s="38">
        <v>0</v>
      </c>
      <c r="I10" s="38">
        <f>ROUND(G10*H10,6)</f>
        <v>0</v>
      </c>
      <c r="L10" s="40">
        <v>0</v>
      </c>
      <c r="M10" s="34">
        <f>ROUND(ROUND(L10,2)*ROUND(G10,3),2)</f>
        <v>0</v>
      </c>
      <c r="N10" s="38" t="s">
        <v>269</v>
      </c>
      <c r="O10">
        <f>(M10*21)/100</f>
        <v>0</v>
      </c>
      <c r="P10" t="s">
        <v>27</v>
      </c>
    </row>
    <row r="11" spans="1:20" x14ac:dyDescent="0.2">
      <c r="A11" s="37" t="s">
        <v>54</v>
      </c>
      <c r="E11" s="41" t="s">
        <v>2307</v>
      </c>
    </row>
    <row r="12" spans="1:20" x14ac:dyDescent="0.2">
      <c r="A12" s="37" t="s">
        <v>55</v>
      </c>
      <c r="E12" s="42" t="s">
        <v>5</v>
      </c>
    </row>
    <row r="13" spans="1:20" x14ac:dyDescent="0.2">
      <c r="A13" t="s">
        <v>57</v>
      </c>
      <c r="E13" s="41" t="s">
        <v>2308</v>
      </c>
    </row>
    <row r="14" spans="1:20" x14ac:dyDescent="0.2">
      <c r="A14" t="s">
        <v>49</v>
      </c>
      <c r="B14" s="36" t="s">
        <v>27</v>
      </c>
      <c r="C14" s="36" t="s">
        <v>2309</v>
      </c>
      <c r="D14" s="37" t="s">
        <v>5</v>
      </c>
      <c r="E14" s="13" t="s">
        <v>2310</v>
      </c>
      <c r="F14" s="38" t="s">
        <v>1355</v>
      </c>
      <c r="G14" s="39">
        <v>1</v>
      </c>
      <c r="H14" s="38">
        <v>0</v>
      </c>
      <c r="I14" s="38">
        <f>ROUND(G14*H14,6)</f>
        <v>0</v>
      </c>
      <c r="L14" s="40">
        <v>0</v>
      </c>
      <c r="M14" s="34">
        <f>ROUND(ROUND(L14,2)*ROUND(G14,3),2)</f>
        <v>0</v>
      </c>
      <c r="N14" s="38" t="s">
        <v>269</v>
      </c>
      <c r="O14">
        <f>(M14*21)/100</f>
        <v>0</v>
      </c>
      <c r="P14" t="s">
        <v>27</v>
      </c>
    </row>
    <row r="15" spans="1:20" ht="25.5" x14ac:dyDescent="0.2">
      <c r="A15" s="37" t="s">
        <v>54</v>
      </c>
      <c r="E15" s="41" t="s">
        <v>2311</v>
      </c>
    </row>
    <row r="16" spans="1:20" x14ac:dyDescent="0.2">
      <c r="A16" s="37" t="s">
        <v>55</v>
      </c>
      <c r="E16" s="42" t="s">
        <v>2312</v>
      </c>
    </row>
    <row r="17" spans="1:16" ht="38.25" x14ac:dyDescent="0.2">
      <c r="A17" t="s">
        <v>57</v>
      </c>
      <c r="E17" s="41" t="s">
        <v>2313</v>
      </c>
    </row>
    <row r="18" spans="1:16" x14ac:dyDescent="0.2">
      <c r="A18" t="s">
        <v>49</v>
      </c>
      <c r="B18" s="36" t="s">
        <v>26</v>
      </c>
      <c r="C18" s="36" t="s">
        <v>2314</v>
      </c>
      <c r="D18" s="37" t="s">
        <v>47</v>
      </c>
      <c r="E18" s="13" t="s">
        <v>2315</v>
      </c>
      <c r="F18" s="38" t="s">
        <v>1355</v>
      </c>
      <c r="G18" s="39">
        <v>7</v>
      </c>
      <c r="H18" s="38">
        <v>0</v>
      </c>
      <c r="I18" s="38">
        <f>ROUND(G18*H18,6)</f>
        <v>0</v>
      </c>
      <c r="L18" s="40">
        <v>0</v>
      </c>
      <c r="M18" s="34">
        <f>ROUND(ROUND(L18,2)*ROUND(G18,3),2)</f>
        <v>0</v>
      </c>
      <c r="N18" s="38" t="s">
        <v>269</v>
      </c>
      <c r="O18">
        <f>(M18*21)/100</f>
        <v>0</v>
      </c>
      <c r="P18" t="s">
        <v>27</v>
      </c>
    </row>
    <row r="19" spans="1:16" ht="38.25" x14ac:dyDescent="0.2">
      <c r="A19" s="37" t="s">
        <v>54</v>
      </c>
      <c r="E19" s="41" t="s">
        <v>2316</v>
      </c>
    </row>
    <row r="20" spans="1:16" x14ac:dyDescent="0.2">
      <c r="A20" s="37" t="s">
        <v>55</v>
      </c>
      <c r="E20" s="42" t="s">
        <v>5</v>
      </c>
    </row>
    <row r="21" spans="1:16" x14ac:dyDescent="0.2">
      <c r="A21" t="s">
        <v>57</v>
      </c>
      <c r="E21" s="41" t="s">
        <v>2308</v>
      </c>
    </row>
    <row r="22" spans="1:16" x14ac:dyDescent="0.2">
      <c r="A22" t="s">
        <v>49</v>
      </c>
      <c r="B22" s="36" t="s">
        <v>65</v>
      </c>
      <c r="C22" s="36" t="s">
        <v>2317</v>
      </c>
      <c r="D22" s="37" t="s">
        <v>5</v>
      </c>
      <c r="E22" s="13" t="s">
        <v>2318</v>
      </c>
      <c r="F22" s="38" t="s">
        <v>52</v>
      </c>
      <c r="G22" s="39">
        <v>4</v>
      </c>
      <c r="H22" s="38">
        <v>0</v>
      </c>
      <c r="I22" s="38">
        <f>ROUND(G22*H22,6)</f>
        <v>0</v>
      </c>
      <c r="L22" s="40">
        <v>0</v>
      </c>
      <c r="M22" s="34">
        <f>ROUND(ROUND(L22,2)*ROUND(G22,3),2)</f>
        <v>0</v>
      </c>
      <c r="N22" s="38" t="s">
        <v>269</v>
      </c>
      <c r="O22">
        <f>(M22*21)/100</f>
        <v>0</v>
      </c>
      <c r="P22" t="s">
        <v>27</v>
      </c>
    </row>
    <row r="23" spans="1:16" ht="153" x14ac:dyDescent="0.2">
      <c r="A23" s="37" t="s">
        <v>54</v>
      </c>
      <c r="E23" s="41" t="s">
        <v>2319</v>
      </c>
    </row>
    <row r="24" spans="1:16" x14ac:dyDescent="0.2">
      <c r="A24" s="37" t="s">
        <v>55</v>
      </c>
      <c r="E24" s="42" t="s">
        <v>5</v>
      </c>
    </row>
    <row r="25" spans="1:16" ht="89.25" x14ac:dyDescent="0.2">
      <c r="A25" t="s">
        <v>57</v>
      </c>
      <c r="E25" s="41" t="s">
        <v>2320</v>
      </c>
    </row>
    <row r="26" spans="1:16" x14ac:dyDescent="0.2">
      <c r="A26" t="s">
        <v>49</v>
      </c>
      <c r="B26" s="36" t="s">
        <v>69</v>
      </c>
      <c r="C26" s="36" t="s">
        <v>2321</v>
      </c>
      <c r="D26" s="37" t="s">
        <v>2322</v>
      </c>
      <c r="E26" s="13" t="s">
        <v>2323</v>
      </c>
      <c r="F26" s="38" t="s">
        <v>1355</v>
      </c>
      <c r="G26" s="39">
        <v>1</v>
      </c>
      <c r="H26" s="38">
        <v>0</v>
      </c>
      <c r="I26" s="38">
        <f>ROUND(G26*H26,6)</f>
        <v>0</v>
      </c>
      <c r="L26" s="40">
        <v>0</v>
      </c>
      <c r="M26" s="34">
        <f>ROUND(ROUND(L26,2)*ROUND(G26,3),2)</f>
        <v>0</v>
      </c>
      <c r="N26" s="38" t="s">
        <v>269</v>
      </c>
      <c r="O26">
        <f>(M26*21)/100</f>
        <v>0</v>
      </c>
      <c r="P26" t="s">
        <v>27</v>
      </c>
    </row>
    <row r="27" spans="1:16" ht="25.5" x14ac:dyDescent="0.2">
      <c r="A27" s="37" t="s">
        <v>54</v>
      </c>
      <c r="E27" s="41" t="s">
        <v>2324</v>
      </c>
    </row>
    <row r="28" spans="1:16" x14ac:dyDescent="0.2">
      <c r="A28" s="37" t="s">
        <v>55</v>
      </c>
      <c r="E28" s="42" t="s">
        <v>2312</v>
      </c>
    </row>
    <row r="29" spans="1:16" x14ac:dyDescent="0.2">
      <c r="A29" t="s">
        <v>57</v>
      </c>
      <c r="E29" s="41" t="s">
        <v>2308</v>
      </c>
    </row>
    <row r="30" spans="1:16" x14ac:dyDescent="0.2">
      <c r="A30" t="s">
        <v>49</v>
      </c>
      <c r="B30" s="36" t="s">
        <v>73</v>
      </c>
      <c r="C30" s="36" t="s">
        <v>2321</v>
      </c>
      <c r="D30" s="37" t="s">
        <v>2325</v>
      </c>
      <c r="E30" s="13" t="s">
        <v>2323</v>
      </c>
      <c r="F30" s="38" t="s">
        <v>1355</v>
      </c>
      <c r="G30" s="39">
        <v>1</v>
      </c>
      <c r="H30" s="38">
        <v>0</v>
      </c>
      <c r="I30" s="38">
        <f>ROUND(G30*H30,6)</f>
        <v>0</v>
      </c>
      <c r="L30" s="40">
        <v>0</v>
      </c>
      <c r="M30" s="34">
        <f>ROUND(ROUND(L30,2)*ROUND(G30,3),2)</f>
        <v>0</v>
      </c>
      <c r="N30" s="38" t="s">
        <v>269</v>
      </c>
      <c r="O30">
        <f>(M30*21)/100</f>
        <v>0</v>
      </c>
      <c r="P30" t="s">
        <v>27</v>
      </c>
    </row>
    <row r="31" spans="1:16" x14ac:dyDescent="0.2">
      <c r="A31" s="37" t="s">
        <v>54</v>
      </c>
      <c r="E31" s="41" t="s">
        <v>2326</v>
      </c>
    </row>
    <row r="32" spans="1:16" x14ac:dyDescent="0.2">
      <c r="A32" s="37" t="s">
        <v>55</v>
      </c>
      <c r="E32" s="42" t="s">
        <v>2312</v>
      </c>
    </row>
    <row r="33" spans="1:16" x14ac:dyDescent="0.2">
      <c r="A33" t="s">
        <v>57</v>
      </c>
      <c r="E33" s="41" t="s">
        <v>2308</v>
      </c>
    </row>
    <row r="34" spans="1:16" x14ac:dyDescent="0.2">
      <c r="A34" t="s">
        <v>49</v>
      </c>
      <c r="B34" s="36" t="s">
        <v>77</v>
      </c>
      <c r="C34" s="36" t="s">
        <v>2327</v>
      </c>
      <c r="D34" s="37" t="s">
        <v>5</v>
      </c>
      <c r="E34" s="13" t="s">
        <v>2328</v>
      </c>
      <c r="F34" s="38" t="s">
        <v>1355</v>
      </c>
      <c r="G34" s="39">
        <v>1</v>
      </c>
      <c r="H34" s="38">
        <v>0</v>
      </c>
      <c r="I34" s="38">
        <f>ROUND(G34*H34,6)</f>
        <v>0</v>
      </c>
      <c r="L34" s="40">
        <v>0</v>
      </c>
      <c r="M34" s="34">
        <f>ROUND(ROUND(L34,2)*ROUND(G34,3),2)</f>
        <v>0</v>
      </c>
      <c r="N34" s="38" t="s">
        <v>269</v>
      </c>
      <c r="O34">
        <f>(M34*21)/100</f>
        <v>0</v>
      </c>
      <c r="P34" t="s">
        <v>27</v>
      </c>
    </row>
    <row r="35" spans="1:16" x14ac:dyDescent="0.2">
      <c r="A35" s="37" t="s">
        <v>54</v>
      </c>
      <c r="E35" s="41" t="s">
        <v>2329</v>
      </c>
    </row>
    <row r="36" spans="1:16" x14ac:dyDescent="0.2">
      <c r="A36" s="37" t="s">
        <v>55</v>
      </c>
      <c r="E36" s="42" t="s">
        <v>2312</v>
      </c>
    </row>
    <row r="37" spans="1:16" x14ac:dyDescent="0.2">
      <c r="A37" t="s">
        <v>57</v>
      </c>
      <c r="E37" s="41" t="s">
        <v>2308</v>
      </c>
    </row>
    <row r="38" spans="1:16" x14ac:dyDescent="0.2">
      <c r="A38" t="s">
        <v>46</v>
      </c>
      <c r="C38" s="33" t="s">
        <v>47</v>
      </c>
      <c r="E38" s="35" t="s">
        <v>501</v>
      </c>
      <c r="J38" s="34">
        <f>0</f>
        <v>0</v>
      </c>
      <c r="K38" s="34">
        <f>0</f>
        <v>0</v>
      </c>
      <c r="L38" s="34">
        <f>0+L39+L43+L47+L51+L55+L59+L63+L67+L71+L75</f>
        <v>0</v>
      </c>
      <c r="M38" s="34">
        <f>0+M39+M43+M47+M51+M55+M59+M63+M67+M71+M75</f>
        <v>0</v>
      </c>
    </row>
    <row r="39" spans="1:16" x14ac:dyDescent="0.2">
      <c r="A39" t="s">
        <v>49</v>
      </c>
      <c r="B39" s="36" t="s">
        <v>81</v>
      </c>
      <c r="C39" s="36" t="s">
        <v>502</v>
      </c>
      <c r="D39" s="37" t="s">
        <v>5</v>
      </c>
      <c r="E39" s="13" t="s">
        <v>503</v>
      </c>
      <c r="F39" s="38" t="s">
        <v>504</v>
      </c>
      <c r="G39" s="39">
        <v>219.2</v>
      </c>
      <c r="H39" s="38">
        <v>0</v>
      </c>
      <c r="I39" s="38">
        <f>ROUND(G39*H39,6)</f>
        <v>0</v>
      </c>
      <c r="L39" s="40">
        <v>0</v>
      </c>
      <c r="M39" s="34">
        <f>ROUND(ROUND(L39,2)*ROUND(G39,3),2)</f>
        <v>0</v>
      </c>
      <c r="N39" s="38" t="s">
        <v>488</v>
      </c>
      <c r="O39">
        <f>(M39*21)/100</f>
        <v>0</v>
      </c>
      <c r="P39" t="s">
        <v>27</v>
      </c>
    </row>
    <row r="40" spans="1:16" x14ac:dyDescent="0.2">
      <c r="A40" s="37" t="s">
        <v>54</v>
      </c>
      <c r="E40" s="41" t="s">
        <v>5</v>
      </c>
    </row>
    <row r="41" spans="1:16" ht="38.25" x14ac:dyDescent="0.2">
      <c r="A41" s="37" t="s">
        <v>55</v>
      </c>
      <c r="E41" s="42" t="s">
        <v>2330</v>
      </c>
    </row>
    <row r="42" spans="1:16" ht="38.25" x14ac:dyDescent="0.2">
      <c r="A42" t="s">
        <v>57</v>
      </c>
      <c r="E42" s="41" t="s">
        <v>2331</v>
      </c>
    </row>
    <row r="43" spans="1:16" ht="25.5" x14ac:dyDescent="0.2">
      <c r="A43" t="s">
        <v>49</v>
      </c>
      <c r="B43" s="36" t="s">
        <v>85</v>
      </c>
      <c r="C43" s="36" t="s">
        <v>2332</v>
      </c>
      <c r="D43" s="37" t="s">
        <v>5</v>
      </c>
      <c r="E43" s="13" t="s">
        <v>2333</v>
      </c>
      <c r="F43" s="38" t="s">
        <v>283</v>
      </c>
      <c r="G43" s="39">
        <v>638.4</v>
      </c>
      <c r="H43" s="38">
        <v>0</v>
      </c>
      <c r="I43" s="38">
        <f>ROUND(G43*H43,6)</f>
        <v>0</v>
      </c>
      <c r="L43" s="40">
        <v>0</v>
      </c>
      <c r="M43" s="34">
        <f>ROUND(ROUND(L43,2)*ROUND(G43,3),2)</f>
        <v>0</v>
      </c>
      <c r="N43" s="38" t="s">
        <v>488</v>
      </c>
      <c r="O43">
        <f>(M43*21)/100</f>
        <v>0</v>
      </c>
      <c r="P43" t="s">
        <v>27</v>
      </c>
    </row>
    <row r="44" spans="1:16" x14ac:dyDescent="0.2">
      <c r="A44" s="37" t="s">
        <v>54</v>
      </c>
      <c r="E44" s="41" t="s">
        <v>5</v>
      </c>
    </row>
    <row r="45" spans="1:16" ht="25.5" x14ac:dyDescent="0.2">
      <c r="A45" s="37" t="s">
        <v>55</v>
      </c>
      <c r="E45" s="42" t="s">
        <v>2334</v>
      </c>
    </row>
    <row r="46" spans="1:16" ht="63.75" x14ac:dyDescent="0.2">
      <c r="A46" t="s">
        <v>57</v>
      </c>
      <c r="E46" s="41" t="s">
        <v>2199</v>
      </c>
    </row>
    <row r="47" spans="1:16" x14ac:dyDescent="0.2">
      <c r="A47" t="s">
        <v>49</v>
      </c>
      <c r="B47" s="36" t="s">
        <v>88</v>
      </c>
      <c r="C47" s="36" t="s">
        <v>2335</v>
      </c>
      <c r="D47" s="37" t="s">
        <v>5</v>
      </c>
      <c r="E47" s="13" t="s">
        <v>2336</v>
      </c>
      <c r="F47" s="38" t="s">
        <v>283</v>
      </c>
      <c r="G47" s="39">
        <v>608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2337</v>
      </c>
    </row>
    <row r="50" spans="1:16" ht="306" x14ac:dyDescent="0.2">
      <c r="A50" t="s">
        <v>57</v>
      </c>
      <c r="E50" s="41" t="s">
        <v>2338</v>
      </c>
    </row>
    <row r="51" spans="1:16" x14ac:dyDescent="0.2">
      <c r="A51" t="s">
        <v>49</v>
      </c>
      <c r="B51" s="36" t="s">
        <v>91</v>
      </c>
      <c r="C51" s="36" t="s">
        <v>2339</v>
      </c>
      <c r="D51" s="37" t="s">
        <v>5</v>
      </c>
      <c r="E51" s="13" t="s">
        <v>2340</v>
      </c>
      <c r="F51" s="38" t="s">
        <v>1461</v>
      </c>
      <c r="G51" s="39">
        <v>7296</v>
      </c>
      <c r="H51" s="38">
        <v>0</v>
      </c>
      <c r="I51" s="38">
        <f>ROUND(G51*H51,6)</f>
        <v>0</v>
      </c>
      <c r="L51" s="40">
        <v>0</v>
      </c>
      <c r="M51" s="34">
        <f>ROUND(ROUND(L51,2)*ROUND(G51,3),2)</f>
        <v>0</v>
      </c>
      <c r="N51" s="38" t="s">
        <v>488</v>
      </c>
      <c r="O51">
        <f>(M51*21)/100</f>
        <v>0</v>
      </c>
      <c r="P51" t="s">
        <v>27</v>
      </c>
    </row>
    <row r="52" spans="1:16" x14ac:dyDescent="0.2">
      <c r="A52" s="37" t="s">
        <v>54</v>
      </c>
      <c r="E52" s="41" t="s">
        <v>2341</v>
      </c>
    </row>
    <row r="53" spans="1:16" x14ac:dyDescent="0.2">
      <c r="A53" s="37" t="s">
        <v>55</v>
      </c>
      <c r="E53" s="42" t="s">
        <v>2342</v>
      </c>
    </row>
    <row r="54" spans="1:16" ht="25.5" x14ac:dyDescent="0.2">
      <c r="A54" t="s">
        <v>57</v>
      </c>
      <c r="E54" s="41" t="s">
        <v>2343</v>
      </c>
    </row>
    <row r="55" spans="1:16" x14ac:dyDescent="0.2">
      <c r="A55" t="s">
        <v>49</v>
      </c>
      <c r="B55" s="36" t="s">
        <v>95</v>
      </c>
      <c r="C55" s="36" t="s">
        <v>1732</v>
      </c>
      <c r="D55" s="37" t="s">
        <v>5</v>
      </c>
      <c r="E55" s="13" t="s">
        <v>1733</v>
      </c>
      <c r="F55" s="38" t="s">
        <v>283</v>
      </c>
      <c r="G55" s="39">
        <v>908.2</v>
      </c>
      <c r="H55" s="38">
        <v>0</v>
      </c>
      <c r="I55" s="38">
        <f>ROUND(G55*H55,6)</f>
        <v>0</v>
      </c>
      <c r="L55" s="40">
        <v>0</v>
      </c>
      <c r="M55" s="34">
        <f>ROUND(ROUND(L55,2)*ROUND(G55,3),2)</f>
        <v>0</v>
      </c>
      <c r="N55" s="38" t="s">
        <v>488</v>
      </c>
      <c r="O55">
        <f>(M55*21)/100</f>
        <v>0</v>
      </c>
      <c r="P55" t="s">
        <v>27</v>
      </c>
    </row>
    <row r="56" spans="1:16" x14ac:dyDescent="0.2">
      <c r="A56" s="37" t="s">
        <v>54</v>
      </c>
      <c r="E56" s="41" t="s">
        <v>5</v>
      </c>
    </row>
    <row r="57" spans="1:16" ht="51" x14ac:dyDescent="0.2">
      <c r="A57" s="37" t="s">
        <v>55</v>
      </c>
      <c r="E57" s="42" t="s">
        <v>2344</v>
      </c>
    </row>
    <row r="58" spans="1:16" ht="318.75" x14ac:dyDescent="0.2">
      <c r="A58" t="s">
        <v>57</v>
      </c>
      <c r="E58" s="41" t="s">
        <v>2102</v>
      </c>
    </row>
    <row r="59" spans="1:16" x14ac:dyDescent="0.2">
      <c r="A59" t="s">
        <v>49</v>
      </c>
      <c r="B59" s="36" t="s">
        <v>98</v>
      </c>
      <c r="C59" s="36" t="s">
        <v>2345</v>
      </c>
      <c r="D59" s="37" t="s">
        <v>5</v>
      </c>
      <c r="E59" s="13" t="s">
        <v>2346</v>
      </c>
      <c r="F59" s="38" t="s">
        <v>283</v>
      </c>
      <c r="G59" s="39">
        <v>223.7</v>
      </c>
      <c r="H59" s="38">
        <v>0</v>
      </c>
      <c r="I59" s="38">
        <f>ROUND(G59*H59,6)</f>
        <v>0</v>
      </c>
      <c r="L59" s="40">
        <v>0</v>
      </c>
      <c r="M59" s="34">
        <f>ROUND(ROUND(L59,2)*ROUND(G59,3),2)</f>
        <v>0</v>
      </c>
      <c r="N59" s="38" t="s">
        <v>488</v>
      </c>
      <c r="O59">
        <f>(M59*21)/100</f>
        <v>0</v>
      </c>
      <c r="P59" t="s">
        <v>27</v>
      </c>
    </row>
    <row r="60" spans="1:16" x14ac:dyDescent="0.2">
      <c r="A60" s="37" t="s">
        <v>54</v>
      </c>
      <c r="E60" s="41" t="s">
        <v>5</v>
      </c>
    </row>
    <row r="61" spans="1:16" ht="38.25" x14ac:dyDescent="0.2">
      <c r="A61" s="37" t="s">
        <v>55</v>
      </c>
      <c r="E61" s="42" t="s">
        <v>2347</v>
      </c>
    </row>
    <row r="62" spans="1:16" ht="318.75" x14ac:dyDescent="0.2">
      <c r="A62" t="s">
        <v>57</v>
      </c>
      <c r="E62" s="41" t="s">
        <v>2348</v>
      </c>
    </row>
    <row r="63" spans="1:16" x14ac:dyDescent="0.2">
      <c r="A63" t="s">
        <v>49</v>
      </c>
      <c r="B63" s="36" t="s">
        <v>101</v>
      </c>
      <c r="C63" s="36" t="s">
        <v>2349</v>
      </c>
      <c r="D63" s="37" t="s">
        <v>5</v>
      </c>
      <c r="E63" s="13" t="s">
        <v>2350</v>
      </c>
      <c r="F63" s="38" t="s">
        <v>283</v>
      </c>
      <c r="G63" s="39">
        <v>1229.4749999999999</v>
      </c>
      <c r="H63" s="38">
        <v>0</v>
      </c>
      <c r="I63" s="38">
        <f>ROUND(G63*H63,6)</f>
        <v>0</v>
      </c>
      <c r="L63" s="40">
        <v>0</v>
      </c>
      <c r="M63" s="34">
        <f>ROUND(ROUND(L63,2)*ROUND(G63,3),2)</f>
        <v>0</v>
      </c>
      <c r="N63" s="38" t="s">
        <v>488</v>
      </c>
      <c r="O63">
        <f>(M63*21)/100</f>
        <v>0</v>
      </c>
      <c r="P63" t="s">
        <v>27</v>
      </c>
    </row>
    <row r="64" spans="1:16" x14ac:dyDescent="0.2">
      <c r="A64" s="37" t="s">
        <v>54</v>
      </c>
      <c r="E64" s="41" t="s">
        <v>2351</v>
      </c>
    </row>
    <row r="65" spans="1:16" ht="76.5" x14ac:dyDescent="0.2">
      <c r="A65" s="37" t="s">
        <v>55</v>
      </c>
      <c r="E65" s="42" t="s">
        <v>2352</v>
      </c>
    </row>
    <row r="66" spans="1:16" ht="191.25" x14ac:dyDescent="0.2">
      <c r="A66" t="s">
        <v>57</v>
      </c>
      <c r="E66" s="41" t="s">
        <v>2353</v>
      </c>
    </row>
    <row r="67" spans="1:16" x14ac:dyDescent="0.2">
      <c r="A67" t="s">
        <v>49</v>
      </c>
      <c r="B67" s="36" t="s">
        <v>105</v>
      </c>
      <c r="C67" s="36" t="s">
        <v>1607</v>
      </c>
      <c r="D67" s="37" t="s">
        <v>5</v>
      </c>
      <c r="E67" s="13" t="s">
        <v>1608</v>
      </c>
      <c r="F67" s="38" t="s">
        <v>283</v>
      </c>
      <c r="G67" s="39">
        <v>852.58</v>
      </c>
      <c r="H67" s="38">
        <v>0</v>
      </c>
      <c r="I67" s="38">
        <f>ROUND(G67*H67,6)</f>
        <v>0</v>
      </c>
      <c r="L67" s="40">
        <v>0</v>
      </c>
      <c r="M67" s="34">
        <f>ROUND(ROUND(L67,2)*ROUND(G67,3),2)</f>
        <v>0</v>
      </c>
      <c r="N67" s="38" t="s">
        <v>488</v>
      </c>
      <c r="O67">
        <f>(M67*21)/100</f>
        <v>0</v>
      </c>
      <c r="P67" t="s">
        <v>27</v>
      </c>
    </row>
    <row r="68" spans="1:16" x14ac:dyDescent="0.2">
      <c r="A68" s="37" t="s">
        <v>54</v>
      </c>
      <c r="E68" s="41" t="s">
        <v>5</v>
      </c>
    </row>
    <row r="69" spans="1:16" ht="51" x14ac:dyDescent="0.2">
      <c r="A69" s="37" t="s">
        <v>55</v>
      </c>
      <c r="E69" s="42" t="s">
        <v>2354</v>
      </c>
    </row>
    <row r="70" spans="1:16" ht="229.5" x14ac:dyDescent="0.2">
      <c r="A70" t="s">
        <v>57</v>
      </c>
      <c r="E70" s="41" t="s">
        <v>2108</v>
      </c>
    </row>
    <row r="71" spans="1:16" x14ac:dyDescent="0.2">
      <c r="A71" t="s">
        <v>49</v>
      </c>
      <c r="B71" s="36" t="s">
        <v>108</v>
      </c>
      <c r="C71" s="36" t="s">
        <v>1620</v>
      </c>
      <c r="D71" s="37" t="s">
        <v>5</v>
      </c>
      <c r="E71" s="13" t="s">
        <v>1621</v>
      </c>
      <c r="F71" s="38" t="s">
        <v>504</v>
      </c>
      <c r="G71" s="39">
        <v>3040</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2355</v>
      </c>
    </row>
    <row r="74" spans="1:16" x14ac:dyDescent="0.2">
      <c r="A74" t="s">
        <v>57</v>
      </c>
      <c r="E74" s="41" t="s">
        <v>2356</v>
      </c>
    </row>
    <row r="75" spans="1:16" x14ac:dyDescent="0.2">
      <c r="A75" t="s">
        <v>49</v>
      </c>
      <c r="B75" s="36" t="s">
        <v>111</v>
      </c>
      <c r="C75" s="36" t="s">
        <v>2357</v>
      </c>
      <c r="D75" s="37" t="s">
        <v>5</v>
      </c>
      <c r="E75" s="13" t="s">
        <v>2358</v>
      </c>
      <c r="F75" s="38" t="s">
        <v>504</v>
      </c>
      <c r="G75" s="39">
        <v>3040</v>
      </c>
      <c r="H75" s="38">
        <v>0</v>
      </c>
      <c r="I75" s="38">
        <f>ROUND(G75*H75,6)</f>
        <v>0</v>
      </c>
      <c r="L75" s="40">
        <v>0</v>
      </c>
      <c r="M75" s="34">
        <f>ROUND(ROUND(L75,2)*ROUND(G75,3),2)</f>
        <v>0</v>
      </c>
      <c r="N75" s="38" t="s">
        <v>488</v>
      </c>
      <c r="O75">
        <f>(M75*21)/100</f>
        <v>0</v>
      </c>
      <c r="P75" t="s">
        <v>27</v>
      </c>
    </row>
    <row r="76" spans="1:16" x14ac:dyDescent="0.2">
      <c r="A76" s="37" t="s">
        <v>54</v>
      </c>
      <c r="E76" s="41" t="s">
        <v>5</v>
      </c>
    </row>
    <row r="77" spans="1:16" ht="25.5" x14ac:dyDescent="0.2">
      <c r="A77" s="37" t="s">
        <v>55</v>
      </c>
      <c r="E77" s="42" t="s">
        <v>2359</v>
      </c>
    </row>
    <row r="78" spans="1:16" ht="38.25" x14ac:dyDescent="0.2">
      <c r="A78" t="s">
        <v>57</v>
      </c>
      <c r="E78" s="41" t="s">
        <v>2112</v>
      </c>
    </row>
    <row r="79" spans="1:16" x14ac:dyDescent="0.2">
      <c r="A79" t="s">
        <v>46</v>
      </c>
      <c r="C79" s="33" t="s">
        <v>27</v>
      </c>
      <c r="E79" s="35" t="s">
        <v>1632</v>
      </c>
      <c r="J79" s="34">
        <f>0</f>
        <v>0</v>
      </c>
      <c r="K79" s="34">
        <f>0</f>
        <v>0</v>
      </c>
      <c r="L79" s="34">
        <f>0+L80+L84+L88+L92+L96+L100+L104+L108+L112+L116+L120+L124</f>
        <v>0</v>
      </c>
      <c r="M79" s="34">
        <f>0+M80+M84+M88+M92+M96+M100+M104+M108+M112+M116+M120+M124</f>
        <v>0</v>
      </c>
    </row>
    <row r="80" spans="1:16" x14ac:dyDescent="0.2">
      <c r="A80" t="s">
        <v>49</v>
      </c>
      <c r="B80" s="36" t="s">
        <v>115</v>
      </c>
      <c r="C80" s="36" t="s">
        <v>2360</v>
      </c>
      <c r="D80" s="37" t="s">
        <v>5</v>
      </c>
      <c r="E80" s="13" t="s">
        <v>2361</v>
      </c>
      <c r="F80" s="38" t="s">
        <v>283</v>
      </c>
      <c r="G80" s="39">
        <v>4.3</v>
      </c>
      <c r="H80" s="38">
        <v>0</v>
      </c>
      <c r="I80" s="38">
        <f>ROUND(G80*H80,6)</f>
        <v>0</v>
      </c>
      <c r="L80" s="40">
        <v>0</v>
      </c>
      <c r="M80" s="34">
        <f>ROUND(ROUND(L80,2)*ROUND(G80,3),2)</f>
        <v>0</v>
      </c>
      <c r="N80" s="38" t="s">
        <v>488</v>
      </c>
      <c r="O80">
        <f>(M80*21)/100</f>
        <v>0</v>
      </c>
      <c r="P80" t="s">
        <v>27</v>
      </c>
    </row>
    <row r="81" spans="1:16" x14ac:dyDescent="0.2">
      <c r="A81" s="37" t="s">
        <v>54</v>
      </c>
      <c r="E81" s="41" t="s">
        <v>2362</v>
      </c>
    </row>
    <row r="82" spans="1:16" x14ac:dyDescent="0.2">
      <c r="A82" s="37" t="s">
        <v>55</v>
      </c>
      <c r="E82" s="42" t="s">
        <v>2363</v>
      </c>
    </row>
    <row r="83" spans="1:16" ht="51" x14ac:dyDescent="0.2">
      <c r="A83" t="s">
        <v>57</v>
      </c>
      <c r="E83" s="41" t="s">
        <v>2364</v>
      </c>
    </row>
    <row r="84" spans="1:16" x14ac:dyDescent="0.2">
      <c r="A84" t="s">
        <v>49</v>
      </c>
      <c r="B84" s="36" t="s">
        <v>118</v>
      </c>
      <c r="C84" s="36" t="s">
        <v>2365</v>
      </c>
      <c r="D84" s="37" t="s">
        <v>5</v>
      </c>
      <c r="E84" s="13" t="s">
        <v>2366</v>
      </c>
      <c r="F84" s="38" t="s">
        <v>629</v>
      </c>
      <c r="G84" s="39">
        <v>16.54</v>
      </c>
      <c r="H84" s="38">
        <v>0</v>
      </c>
      <c r="I84" s="38">
        <f>ROUND(G84*H84,6)</f>
        <v>0</v>
      </c>
      <c r="L84" s="40">
        <v>0</v>
      </c>
      <c r="M84" s="34">
        <f>ROUND(ROUND(L84,2)*ROUND(G84,3),2)</f>
        <v>0</v>
      </c>
      <c r="N84" s="38" t="s">
        <v>488</v>
      </c>
      <c r="O84">
        <f>(M84*21)/100</f>
        <v>0</v>
      </c>
      <c r="P84" t="s">
        <v>27</v>
      </c>
    </row>
    <row r="85" spans="1:16" x14ac:dyDescent="0.2">
      <c r="A85" s="37" t="s">
        <v>54</v>
      </c>
      <c r="E85" s="41" t="s">
        <v>5</v>
      </c>
    </row>
    <row r="86" spans="1:16" ht="63.75" x14ac:dyDescent="0.2">
      <c r="A86" s="37" t="s">
        <v>55</v>
      </c>
      <c r="E86" s="42" t="s">
        <v>2367</v>
      </c>
    </row>
    <row r="87" spans="1:16" ht="38.25" x14ac:dyDescent="0.2">
      <c r="A87" t="s">
        <v>57</v>
      </c>
      <c r="E87" s="41" t="s">
        <v>2368</v>
      </c>
    </row>
    <row r="88" spans="1:16" x14ac:dyDescent="0.2">
      <c r="A88" t="s">
        <v>49</v>
      </c>
      <c r="B88" s="36" t="s">
        <v>122</v>
      </c>
      <c r="C88" s="36" t="s">
        <v>2369</v>
      </c>
      <c r="D88" s="37" t="s">
        <v>5</v>
      </c>
      <c r="E88" s="13" t="s">
        <v>2370</v>
      </c>
      <c r="F88" s="38" t="s">
        <v>504</v>
      </c>
      <c r="G88" s="39">
        <v>103.62</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2371</v>
      </c>
    </row>
    <row r="91" spans="1:16" ht="25.5" x14ac:dyDescent="0.2">
      <c r="A91" t="s">
        <v>57</v>
      </c>
      <c r="E91" s="41" t="s">
        <v>2372</v>
      </c>
    </row>
    <row r="92" spans="1:16" x14ac:dyDescent="0.2">
      <c r="A92" t="s">
        <v>49</v>
      </c>
      <c r="B92" s="36" t="s">
        <v>125</v>
      </c>
      <c r="C92" s="36" t="s">
        <v>2373</v>
      </c>
      <c r="D92" s="37" t="s">
        <v>5</v>
      </c>
      <c r="E92" s="13" t="s">
        <v>2374</v>
      </c>
      <c r="F92" s="38" t="s">
        <v>288</v>
      </c>
      <c r="G92" s="39">
        <v>2645.2</v>
      </c>
      <c r="H92" s="38">
        <v>0</v>
      </c>
      <c r="I92" s="38">
        <f>ROUND(G92*H92,6)</f>
        <v>0</v>
      </c>
      <c r="L92" s="40">
        <v>0</v>
      </c>
      <c r="M92" s="34">
        <f>ROUND(ROUND(L92,2)*ROUND(G92,3),2)</f>
        <v>0</v>
      </c>
      <c r="N92" s="38" t="s">
        <v>488</v>
      </c>
      <c r="O92">
        <f>(M92*21)/100</f>
        <v>0</v>
      </c>
      <c r="P92" t="s">
        <v>27</v>
      </c>
    </row>
    <row r="93" spans="1:16" x14ac:dyDescent="0.2">
      <c r="A93" s="37" t="s">
        <v>54</v>
      </c>
      <c r="E93" s="41" t="s">
        <v>2375</v>
      </c>
    </row>
    <row r="94" spans="1:16" x14ac:dyDescent="0.2">
      <c r="A94" s="37" t="s">
        <v>55</v>
      </c>
      <c r="E94" s="42" t="s">
        <v>2376</v>
      </c>
    </row>
    <row r="95" spans="1:16" ht="51" x14ac:dyDescent="0.2">
      <c r="A95" t="s">
        <v>57</v>
      </c>
      <c r="E95" s="41" t="s">
        <v>2377</v>
      </c>
    </row>
    <row r="96" spans="1:16" x14ac:dyDescent="0.2">
      <c r="A96" t="s">
        <v>49</v>
      </c>
      <c r="B96" s="36" t="s">
        <v>129</v>
      </c>
      <c r="C96" s="36" t="s">
        <v>2378</v>
      </c>
      <c r="D96" s="37" t="s">
        <v>5</v>
      </c>
      <c r="E96" s="13" t="s">
        <v>1946</v>
      </c>
      <c r="F96" s="38" t="s">
        <v>288</v>
      </c>
      <c r="G96" s="39">
        <v>3634.2</v>
      </c>
      <c r="H96" s="38">
        <v>0</v>
      </c>
      <c r="I96" s="38">
        <f>ROUND(G96*H96,6)</f>
        <v>0</v>
      </c>
      <c r="L96" s="40">
        <v>0</v>
      </c>
      <c r="M96" s="34">
        <f>ROUND(ROUND(L96,2)*ROUND(G96,3),2)</f>
        <v>0</v>
      </c>
      <c r="N96" s="38" t="s">
        <v>488</v>
      </c>
      <c r="O96">
        <f>(M96*21)/100</f>
        <v>0</v>
      </c>
      <c r="P96" t="s">
        <v>27</v>
      </c>
    </row>
    <row r="97" spans="1:16" x14ac:dyDescent="0.2">
      <c r="A97" s="37" t="s">
        <v>54</v>
      </c>
      <c r="E97" s="41" t="s">
        <v>2379</v>
      </c>
    </row>
    <row r="98" spans="1:16" x14ac:dyDescent="0.2">
      <c r="A98" s="37" t="s">
        <v>55</v>
      </c>
      <c r="E98" s="42" t="s">
        <v>2380</v>
      </c>
    </row>
    <row r="99" spans="1:16" ht="63.75" x14ac:dyDescent="0.2">
      <c r="A99" t="s">
        <v>57</v>
      </c>
      <c r="E99" s="41" t="s">
        <v>1645</v>
      </c>
    </row>
    <row r="100" spans="1:16" ht="25.5" x14ac:dyDescent="0.2">
      <c r="A100" t="s">
        <v>49</v>
      </c>
      <c r="B100" s="36" t="s">
        <v>133</v>
      </c>
      <c r="C100" s="36" t="s">
        <v>2381</v>
      </c>
      <c r="D100" s="37" t="s">
        <v>5</v>
      </c>
      <c r="E100" s="13" t="s">
        <v>2382</v>
      </c>
      <c r="F100" s="38" t="s">
        <v>288</v>
      </c>
      <c r="G100" s="39">
        <v>2568.98</v>
      </c>
      <c r="H100" s="38">
        <v>0</v>
      </c>
      <c r="I100" s="38">
        <f>ROUND(G100*H100,6)</f>
        <v>0</v>
      </c>
      <c r="L100" s="40">
        <v>0</v>
      </c>
      <c r="M100" s="34">
        <f>ROUND(ROUND(L100,2)*ROUND(G100,3),2)</f>
        <v>0</v>
      </c>
      <c r="N100" s="38" t="s">
        <v>488</v>
      </c>
      <c r="O100">
        <f>(M100*21)/100</f>
        <v>0</v>
      </c>
      <c r="P100" t="s">
        <v>27</v>
      </c>
    </row>
    <row r="101" spans="1:16" ht="25.5" x14ac:dyDescent="0.2">
      <c r="A101" s="37" t="s">
        <v>54</v>
      </c>
      <c r="E101" s="41" t="s">
        <v>2383</v>
      </c>
    </row>
    <row r="102" spans="1:16" ht="38.25" x14ac:dyDescent="0.2">
      <c r="A102" s="37" t="s">
        <v>55</v>
      </c>
      <c r="E102" s="42" t="s">
        <v>2384</v>
      </c>
    </row>
    <row r="103" spans="1:16" ht="63.75" x14ac:dyDescent="0.2">
      <c r="A103" t="s">
        <v>57</v>
      </c>
      <c r="E103" s="41" t="s">
        <v>1645</v>
      </c>
    </row>
    <row r="104" spans="1:16" ht="25.5" x14ac:dyDescent="0.2">
      <c r="A104" t="s">
        <v>49</v>
      </c>
      <c r="B104" s="36" t="s">
        <v>137</v>
      </c>
      <c r="C104" s="36" t="s">
        <v>2385</v>
      </c>
      <c r="D104" s="37" t="s">
        <v>5</v>
      </c>
      <c r="E104" s="13" t="s">
        <v>2386</v>
      </c>
      <c r="F104" s="38" t="s">
        <v>288</v>
      </c>
      <c r="G104" s="39">
        <v>656.69</v>
      </c>
      <c r="H104" s="38">
        <v>0</v>
      </c>
      <c r="I104" s="38">
        <f>ROUND(G104*H104,6)</f>
        <v>0</v>
      </c>
      <c r="L104" s="40">
        <v>0</v>
      </c>
      <c r="M104" s="34">
        <f>ROUND(ROUND(L104,2)*ROUND(G104,3),2)</f>
        <v>0</v>
      </c>
      <c r="N104" s="38" t="s">
        <v>488</v>
      </c>
      <c r="O104">
        <f>(M104*21)/100</f>
        <v>0</v>
      </c>
      <c r="P104" t="s">
        <v>27</v>
      </c>
    </row>
    <row r="105" spans="1:16" x14ac:dyDescent="0.2">
      <c r="A105" s="37" t="s">
        <v>54</v>
      </c>
      <c r="E105" s="41" t="s">
        <v>2387</v>
      </c>
    </row>
    <row r="106" spans="1:16" x14ac:dyDescent="0.2">
      <c r="A106" s="37" t="s">
        <v>55</v>
      </c>
      <c r="E106" s="42" t="s">
        <v>2388</v>
      </c>
    </row>
    <row r="107" spans="1:16" ht="63.75" x14ac:dyDescent="0.2">
      <c r="A107" t="s">
        <v>57</v>
      </c>
      <c r="E107" s="41" t="s">
        <v>1645</v>
      </c>
    </row>
    <row r="108" spans="1:16" x14ac:dyDescent="0.2">
      <c r="A108" t="s">
        <v>49</v>
      </c>
      <c r="B108" s="36" t="s">
        <v>141</v>
      </c>
      <c r="C108" s="36" t="s">
        <v>2389</v>
      </c>
      <c r="D108" s="37" t="s">
        <v>5</v>
      </c>
      <c r="E108" s="13" t="s">
        <v>2390</v>
      </c>
      <c r="F108" s="38" t="s">
        <v>288</v>
      </c>
      <c r="G108" s="39">
        <v>183.2</v>
      </c>
      <c r="H108" s="38">
        <v>0</v>
      </c>
      <c r="I108" s="38">
        <f>ROUND(G108*H108,6)</f>
        <v>0</v>
      </c>
      <c r="L108" s="40">
        <v>0</v>
      </c>
      <c r="M108" s="34">
        <f>ROUND(ROUND(L108,2)*ROUND(G108,3),2)</f>
        <v>0</v>
      </c>
      <c r="N108" s="38" t="s">
        <v>488</v>
      </c>
      <c r="O108">
        <f>(M108*21)/100</f>
        <v>0</v>
      </c>
      <c r="P108" t="s">
        <v>27</v>
      </c>
    </row>
    <row r="109" spans="1:16" x14ac:dyDescent="0.2">
      <c r="A109" s="37" t="s">
        <v>54</v>
      </c>
      <c r="E109" s="41" t="s">
        <v>2391</v>
      </c>
    </row>
    <row r="110" spans="1:16" x14ac:dyDescent="0.2">
      <c r="A110" s="37" t="s">
        <v>55</v>
      </c>
      <c r="E110" s="42" t="s">
        <v>2392</v>
      </c>
    </row>
    <row r="111" spans="1:16" ht="191.25" x14ac:dyDescent="0.2">
      <c r="A111" t="s">
        <v>57</v>
      </c>
      <c r="E111" s="41" t="s">
        <v>2134</v>
      </c>
    </row>
    <row r="112" spans="1:16" x14ac:dyDescent="0.2">
      <c r="A112" t="s">
        <v>49</v>
      </c>
      <c r="B112" s="36" t="s">
        <v>145</v>
      </c>
      <c r="C112" s="36" t="s">
        <v>2393</v>
      </c>
      <c r="D112" s="37" t="s">
        <v>5</v>
      </c>
      <c r="E112" s="13" t="s">
        <v>2394</v>
      </c>
      <c r="F112" s="38" t="s">
        <v>283</v>
      </c>
      <c r="G112" s="39">
        <v>442.4</v>
      </c>
      <c r="H112" s="38">
        <v>0</v>
      </c>
      <c r="I112" s="38">
        <f>ROUND(G112*H112,6)</f>
        <v>0</v>
      </c>
      <c r="L112" s="40">
        <v>0</v>
      </c>
      <c r="M112" s="34">
        <f>ROUND(ROUND(L112,2)*ROUND(G112,3),2)</f>
        <v>0</v>
      </c>
      <c r="N112" s="38" t="s">
        <v>488</v>
      </c>
      <c r="O112">
        <f>(M112*21)/100</f>
        <v>0</v>
      </c>
      <c r="P112" t="s">
        <v>27</v>
      </c>
    </row>
    <row r="113" spans="1:16" x14ac:dyDescent="0.2">
      <c r="A113" s="37" t="s">
        <v>54</v>
      </c>
      <c r="E113" s="41" t="s">
        <v>2395</v>
      </c>
    </row>
    <row r="114" spans="1:16" x14ac:dyDescent="0.2">
      <c r="A114" s="37" t="s">
        <v>55</v>
      </c>
      <c r="E114" s="42" t="s">
        <v>2396</v>
      </c>
    </row>
    <row r="115" spans="1:16" ht="89.25" x14ac:dyDescent="0.2">
      <c r="A115" t="s">
        <v>57</v>
      </c>
      <c r="E115" s="41" t="s">
        <v>2397</v>
      </c>
    </row>
    <row r="116" spans="1:16" x14ac:dyDescent="0.2">
      <c r="A116" t="s">
        <v>49</v>
      </c>
      <c r="B116" s="36" t="s">
        <v>148</v>
      </c>
      <c r="C116" s="36" t="s">
        <v>2398</v>
      </c>
      <c r="D116" s="37" t="s">
        <v>5</v>
      </c>
      <c r="E116" s="13" t="s">
        <v>2399</v>
      </c>
      <c r="F116" s="38" t="s">
        <v>52</v>
      </c>
      <c r="G116" s="39">
        <v>10</v>
      </c>
      <c r="H116" s="38">
        <v>0</v>
      </c>
      <c r="I116" s="38">
        <f>ROUND(G116*H116,6)</f>
        <v>0</v>
      </c>
      <c r="L116" s="40">
        <v>0</v>
      </c>
      <c r="M116" s="34">
        <f>ROUND(ROUND(L116,2)*ROUND(G116,3),2)</f>
        <v>0</v>
      </c>
      <c r="N116" s="38" t="s">
        <v>488</v>
      </c>
      <c r="O116">
        <f>(M116*21)/100</f>
        <v>0</v>
      </c>
      <c r="P116" t="s">
        <v>27</v>
      </c>
    </row>
    <row r="117" spans="1:16" x14ac:dyDescent="0.2">
      <c r="A117" s="37" t="s">
        <v>54</v>
      </c>
      <c r="E117" s="41" t="s">
        <v>2400</v>
      </c>
    </row>
    <row r="118" spans="1:16" x14ac:dyDescent="0.2">
      <c r="A118" s="37" t="s">
        <v>55</v>
      </c>
      <c r="E118" s="42" t="s">
        <v>2401</v>
      </c>
    </row>
    <row r="119" spans="1:16" ht="38.25" x14ac:dyDescent="0.2">
      <c r="A119" t="s">
        <v>57</v>
      </c>
      <c r="E119" s="41" t="s">
        <v>2402</v>
      </c>
    </row>
    <row r="120" spans="1:16" x14ac:dyDescent="0.2">
      <c r="A120" t="s">
        <v>49</v>
      </c>
      <c r="B120" s="36" t="s">
        <v>152</v>
      </c>
      <c r="C120" s="36" t="s">
        <v>2403</v>
      </c>
      <c r="D120" s="37" t="s">
        <v>5</v>
      </c>
      <c r="E120" s="13" t="s">
        <v>2404</v>
      </c>
      <c r="F120" s="38" t="s">
        <v>288</v>
      </c>
      <c r="G120" s="39">
        <v>20</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x14ac:dyDescent="0.2">
      <c r="A122" s="37" t="s">
        <v>55</v>
      </c>
      <c r="E122" s="42" t="s">
        <v>2405</v>
      </c>
    </row>
    <row r="123" spans="1:16" ht="38.25" x14ac:dyDescent="0.2">
      <c r="A123" t="s">
        <v>57</v>
      </c>
      <c r="E123" s="41" t="s">
        <v>2406</v>
      </c>
    </row>
    <row r="124" spans="1:16" x14ac:dyDescent="0.2">
      <c r="A124" t="s">
        <v>49</v>
      </c>
      <c r="B124" s="36" t="s">
        <v>156</v>
      </c>
      <c r="C124" s="36" t="s">
        <v>2407</v>
      </c>
      <c r="D124" s="37" t="s">
        <v>5</v>
      </c>
      <c r="E124" s="13" t="s">
        <v>2408</v>
      </c>
      <c r="F124" s="38" t="s">
        <v>283</v>
      </c>
      <c r="G124" s="39">
        <v>268.7</v>
      </c>
      <c r="H124" s="38">
        <v>0</v>
      </c>
      <c r="I124" s="38">
        <f>ROUND(G124*H124,6)</f>
        <v>0</v>
      </c>
      <c r="L124" s="40">
        <v>0</v>
      </c>
      <c r="M124" s="34">
        <f>ROUND(ROUND(L124,2)*ROUND(G124,3),2)</f>
        <v>0</v>
      </c>
      <c r="N124" s="38" t="s">
        <v>488</v>
      </c>
      <c r="O124">
        <f>(M124*21)/100</f>
        <v>0</v>
      </c>
      <c r="P124" t="s">
        <v>27</v>
      </c>
    </row>
    <row r="125" spans="1:16" x14ac:dyDescent="0.2">
      <c r="A125" s="37" t="s">
        <v>54</v>
      </c>
      <c r="E125" s="41" t="s">
        <v>2409</v>
      </c>
    </row>
    <row r="126" spans="1:16" x14ac:dyDescent="0.2">
      <c r="A126" s="37" t="s">
        <v>55</v>
      </c>
      <c r="E126" s="42" t="s">
        <v>2410</v>
      </c>
    </row>
    <row r="127" spans="1:16" ht="38.25" x14ac:dyDescent="0.2">
      <c r="A127" t="s">
        <v>57</v>
      </c>
      <c r="E127" s="41" t="s">
        <v>2411</v>
      </c>
    </row>
    <row r="128" spans="1:16" x14ac:dyDescent="0.2">
      <c r="A128" t="s">
        <v>46</v>
      </c>
      <c r="C128" s="33" t="s">
        <v>26</v>
      </c>
      <c r="E128" s="35" t="s">
        <v>1742</v>
      </c>
      <c r="J128" s="34">
        <f>0</f>
        <v>0</v>
      </c>
      <c r="K128" s="34">
        <f>0</f>
        <v>0</v>
      </c>
      <c r="L128" s="34">
        <f>0+L129+L133+L137+L141+L145+L149+L153+L157+L161</f>
        <v>0</v>
      </c>
      <c r="M128" s="34">
        <f>0+M129+M133+M137+M141+M145+M149+M153+M157+M161</f>
        <v>0</v>
      </c>
    </row>
    <row r="129" spans="1:16" x14ac:dyDescent="0.2">
      <c r="A129" t="s">
        <v>49</v>
      </c>
      <c r="B129" s="36" t="s">
        <v>159</v>
      </c>
      <c r="C129" s="36" t="s">
        <v>2412</v>
      </c>
      <c r="D129" s="37" t="s">
        <v>5</v>
      </c>
      <c r="E129" s="13" t="s">
        <v>2413</v>
      </c>
      <c r="F129" s="38" t="s">
        <v>283</v>
      </c>
      <c r="G129" s="39">
        <v>40.726999999999997</v>
      </c>
      <c r="H129" s="38">
        <v>0</v>
      </c>
      <c r="I129" s="38">
        <f>ROUND(G129*H129,6)</f>
        <v>0</v>
      </c>
      <c r="L129" s="40">
        <v>0</v>
      </c>
      <c r="M129" s="34">
        <f>ROUND(ROUND(L129,2)*ROUND(G129,3),2)</f>
        <v>0</v>
      </c>
      <c r="N129" s="38" t="s">
        <v>488</v>
      </c>
      <c r="O129">
        <f>(M129*21)/100</f>
        <v>0</v>
      </c>
      <c r="P129" t="s">
        <v>27</v>
      </c>
    </row>
    <row r="130" spans="1:16" x14ac:dyDescent="0.2">
      <c r="A130" s="37" t="s">
        <v>54</v>
      </c>
      <c r="E130" s="41" t="s">
        <v>5</v>
      </c>
    </row>
    <row r="131" spans="1:16" ht="89.25" x14ac:dyDescent="0.2">
      <c r="A131" s="37" t="s">
        <v>55</v>
      </c>
      <c r="E131" s="42" t="s">
        <v>2414</v>
      </c>
    </row>
    <row r="132" spans="1:16" ht="382.5" x14ac:dyDescent="0.2">
      <c r="A132" t="s">
        <v>57</v>
      </c>
      <c r="E132" s="41" t="s">
        <v>2415</v>
      </c>
    </row>
    <row r="133" spans="1:16" x14ac:dyDescent="0.2">
      <c r="A133" t="s">
        <v>49</v>
      </c>
      <c r="B133" s="36" t="s">
        <v>163</v>
      </c>
      <c r="C133" s="36" t="s">
        <v>2416</v>
      </c>
      <c r="D133" s="37" t="s">
        <v>5</v>
      </c>
      <c r="E133" s="13" t="s">
        <v>2417</v>
      </c>
      <c r="F133" s="38" t="s">
        <v>629</v>
      </c>
      <c r="G133" s="39">
        <v>7.2519999999999998</v>
      </c>
      <c r="H133" s="38">
        <v>0</v>
      </c>
      <c r="I133" s="38">
        <f>ROUND(G133*H133,6)</f>
        <v>0</v>
      </c>
      <c r="L133" s="40">
        <v>0</v>
      </c>
      <c r="M133" s="34">
        <f>ROUND(ROUND(L133,2)*ROUND(G133,3),2)</f>
        <v>0</v>
      </c>
      <c r="N133" s="38" t="s">
        <v>488</v>
      </c>
      <c r="O133">
        <f>(M133*21)/100</f>
        <v>0</v>
      </c>
      <c r="P133" t="s">
        <v>27</v>
      </c>
    </row>
    <row r="134" spans="1:16" x14ac:dyDescent="0.2">
      <c r="A134" s="37" t="s">
        <v>54</v>
      </c>
      <c r="E134" s="41" t="s">
        <v>5</v>
      </c>
    </row>
    <row r="135" spans="1:16" ht="38.25" x14ac:dyDescent="0.2">
      <c r="A135" s="37" t="s">
        <v>55</v>
      </c>
      <c r="E135" s="42" t="s">
        <v>2418</v>
      </c>
    </row>
    <row r="136" spans="1:16" ht="242.25" x14ac:dyDescent="0.2">
      <c r="A136" t="s">
        <v>57</v>
      </c>
      <c r="E136" s="41" t="s">
        <v>2419</v>
      </c>
    </row>
    <row r="137" spans="1:16" x14ac:dyDescent="0.2">
      <c r="A137" t="s">
        <v>49</v>
      </c>
      <c r="B137" s="36" t="s">
        <v>166</v>
      </c>
      <c r="C137" s="36" t="s">
        <v>2420</v>
      </c>
      <c r="D137" s="37" t="s">
        <v>5</v>
      </c>
      <c r="E137" s="13" t="s">
        <v>1767</v>
      </c>
      <c r="F137" s="38" t="s">
        <v>283</v>
      </c>
      <c r="G137" s="39">
        <v>23.39</v>
      </c>
      <c r="H137" s="38">
        <v>0</v>
      </c>
      <c r="I137" s="38">
        <f>ROUND(G137*H137,6)</f>
        <v>0</v>
      </c>
      <c r="L137" s="40">
        <v>0</v>
      </c>
      <c r="M137" s="34">
        <f>ROUND(ROUND(L137,2)*ROUND(G137,3),2)</f>
        <v>0</v>
      </c>
      <c r="N137" s="38" t="s">
        <v>488</v>
      </c>
      <c r="O137">
        <f>(M137*21)/100</f>
        <v>0</v>
      </c>
      <c r="P137" t="s">
        <v>27</v>
      </c>
    </row>
    <row r="138" spans="1:16" x14ac:dyDescent="0.2">
      <c r="A138" s="37" t="s">
        <v>54</v>
      </c>
      <c r="E138" s="41" t="s">
        <v>2421</v>
      </c>
    </row>
    <row r="139" spans="1:16" ht="63.75" x14ac:dyDescent="0.2">
      <c r="A139" s="37" t="s">
        <v>55</v>
      </c>
      <c r="E139" s="42" t="s">
        <v>2422</v>
      </c>
    </row>
    <row r="140" spans="1:16" ht="51" x14ac:dyDescent="0.2">
      <c r="A140" t="s">
        <v>57</v>
      </c>
      <c r="E140" s="41" t="s">
        <v>1770</v>
      </c>
    </row>
    <row r="141" spans="1:16" x14ac:dyDescent="0.2">
      <c r="A141" t="s">
        <v>49</v>
      </c>
      <c r="B141" s="36" t="s">
        <v>170</v>
      </c>
      <c r="C141" s="36" t="s">
        <v>2423</v>
      </c>
      <c r="D141" s="37" t="s">
        <v>5</v>
      </c>
      <c r="E141" s="13" t="s">
        <v>2424</v>
      </c>
      <c r="F141" s="38" t="s">
        <v>283</v>
      </c>
      <c r="G141" s="39">
        <v>329.47</v>
      </c>
      <c r="H141" s="38">
        <v>0</v>
      </c>
      <c r="I141" s="38">
        <f>ROUND(G141*H141,6)</f>
        <v>0</v>
      </c>
      <c r="L141" s="40">
        <v>0</v>
      </c>
      <c r="M141" s="34">
        <f>ROUND(ROUND(L141,2)*ROUND(G141,3),2)</f>
        <v>0</v>
      </c>
      <c r="N141" s="38" t="s">
        <v>488</v>
      </c>
      <c r="O141">
        <f>(M141*21)/100</f>
        <v>0</v>
      </c>
      <c r="P141" t="s">
        <v>27</v>
      </c>
    </row>
    <row r="142" spans="1:16" x14ac:dyDescent="0.2">
      <c r="A142" s="37" t="s">
        <v>54</v>
      </c>
      <c r="E142" s="41" t="s">
        <v>2425</v>
      </c>
    </row>
    <row r="143" spans="1:16" ht="89.25" x14ac:dyDescent="0.2">
      <c r="A143" s="37" t="s">
        <v>55</v>
      </c>
      <c r="E143" s="42" t="s">
        <v>2426</v>
      </c>
    </row>
    <row r="144" spans="1:16" ht="369.75" x14ac:dyDescent="0.2">
      <c r="A144" t="s">
        <v>57</v>
      </c>
      <c r="E144" s="41" t="s">
        <v>2427</v>
      </c>
    </row>
    <row r="145" spans="1:16" x14ac:dyDescent="0.2">
      <c r="A145" t="s">
        <v>49</v>
      </c>
      <c r="B145" s="36" t="s">
        <v>174</v>
      </c>
      <c r="C145" s="36" t="s">
        <v>2428</v>
      </c>
      <c r="D145" s="37" t="s">
        <v>5</v>
      </c>
      <c r="E145" s="13" t="s">
        <v>2429</v>
      </c>
      <c r="F145" s="38" t="s">
        <v>283</v>
      </c>
      <c r="G145" s="39">
        <v>0.8</v>
      </c>
      <c r="H145" s="38">
        <v>0</v>
      </c>
      <c r="I145" s="38">
        <f>ROUND(G145*H145,6)</f>
        <v>0</v>
      </c>
      <c r="L145" s="40">
        <v>0</v>
      </c>
      <c r="M145" s="34">
        <f>ROUND(ROUND(L145,2)*ROUND(G145,3),2)</f>
        <v>0</v>
      </c>
      <c r="N145" s="38" t="s">
        <v>488</v>
      </c>
      <c r="O145">
        <f>(M145*21)/100</f>
        <v>0</v>
      </c>
      <c r="P145" t="s">
        <v>27</v>
      </c>
    </row>
    <row r="146" spans="1:16" x14ac:dyDescent="0.2">
      <c r="A146" s="37" t="s">
        <v>54</v>
      </c>
      <c r="E146" s="41" t="s">
        <v>2430</v>
      </c>
    </row>
    <row r="147" spans="1:16" ht="38.25" x14ac:dyDescent="0.2">
      <c r="A147" s="37" t="s">
        <v>55</v>
      </c>
      <c r="E147" s="42" t="s">
        <v>2431</v>
      </c>
    </row>
    <row r="148" spans="1:16" ht="369.75" x14ac:dyDescent="0.2">
      <c r="A148" t="s">
        <v>57</v>
      </c>
      <c r="E148" s="41" t="s">
        <v>2427</v>
      </c>
    </row>
    <row r="149" spans="1:16" x14ac:dyDescent="0.2">
      <c r="A149" t="s">
        <v>49</v>
      </c>
      <c r="B149" s="36" t="s">
        <v>179</v>
      </c>
      <c r="C149" s="36" t="s">
        <v>2432</v>
      </c>
      <c r="D149" s="37" t="s">
        <v>5</v>
      </c>
      <c r="E149" s="13" t="s">
        <v>2433</v>
      </c>
      <c r="F149" s="38" t="s">
        <v>629</v>
      </c>
      <c r="G149" s="39">
        <v>53.043999999999997</v>
      </c>
      <c r="H149" s="38">
        <v>0</v>
      </c>
      <c r="I149" s="38">
        <f>ROUND(G149*H149,6)</f>
        <v>0</v>
      </c>
      <c r="L149" s="40">
        <v>0</v>
      </c>
      <c r="M149" s="34">
        <f>ROUND(ROUND(L149,2)*ROUND(G149,3),2)</f>
        <v>0</v>
      </c>
      <c r="N149" s="38" t="s">
        <v>488</v>
      </c>
      <c r="O149">
        <f>(M149*21)/100</f>
        <v>0</v>
      </c>
      <c r="P149" t="s">
        <v>27</v>
      </c>
    </row>
    <row r="150" spans="1:16" x14ac:dyDescent="0.2">
      <c r="A150" s="37" t="s">
        <v>54</v>
      </c>
      <c r="E150" s="41" t="s">
        <v>5</v>
      </c>
    </row>
    <row r="151" spans="1:16" ht="51" x14ac:dyDescent="0.2">
      <c r="A151" s="37" t="s">
        <v>55</v>
      </c>
      <c r="E151" s="42" t="s">
        <v>2434</v>
      </c>
    </row>
    <row r="152" spans="1:16" ht="267.75" x14ac:dyDescent="0.2">
      <c r="A152" t="s">
        <v>57</v>
      </c>
      <c r="E152" s="41" t="s">
        <v>2435</v>
      </c>
    </row>
    <row r="153" spans="1:16" x14ac:dyDescent="0.2">
      <c r="A153" t="s">
        <v>49</v>
      </c>
      <c r="B153" s="36" t="s">
        <v>184</v>
      </c>
      <c r="C153" s="36" t="s">
        <v>2436</v>
      </c>
      <c r="D153" s="37" t="s">
        <v>5</v>
      </c>
      <c r="E153" s="13" t="s">
        <v>2437</v>
      </c>
      <c r="F153" s="38" t="s">
        <v>283</v>
      </c>
      <c r="G153" s="39">
        <v>625.67999999999995</v>
      </c>
      <c r="H153" s="38">
        <v>0</v>
      </c>
      <c r="I153" s="38">
        <f>ROUND(G153*H153,6)</f>
        <v>0</v>
      </c>
      <c r="L153" s="40">
        <v>0</v>
      </c>
      <c r="M153" s="34">
        <f>ROUND(ROUND(L153,2)*ROUND(G153,3),2)</f>
        <v>0</v>
      </c>
      <c r="N153" s="38" t="s">
        <v>488</v>
      </c>
      <c r="O153">
        <f>(M153*21)/100</f>
        <v>0</v>
      </c>
      <c r="P153" t="s">
        <v>27</v>
      </c>
    </row>
    <row r="154" spans="1:16" x14ac:dyDescent="0.2">
      <c r="A154" s="37" t="s">
        <v>54</v>
      </c>
      <c r="E154" s="41" t="s">
        <v>2425</v>
      </c>
    </row>
    <row r="155" spans="1:16" ht="51" x14ac:dyDescent="0.2">
      <c r="A155" s="37" t="s">
        <v>55</v>
      </c>
      <c r="E155" s="42" t="s">
        <v>2438</v>
      </c>
    </row>
    <row r="156" spans="1:16" ht="369.75" x14ac:dyDescent="0.2">
      <c r="A156" t="s">
        <v>57</v>
      </c>
      <c r="E156" s="41" t="s">
        <v>2427</v>
      </c>
    </row>
    <row r="157" spans="1:16" x14ac:dyDescent="0.2">
      <c r="A157" t="s">
        <v>49</v>
      </c>
      <c r="B157" s="36" t="s">
        <v>188</v>
      </c>
      <c r="C157" s="36" t="s">
        <v>2439</v>
      </c>
      <c r="D157" s="37" t="s">
        <v>5</v>
      </c>
      <c r="E157" s="13" t="s">
        <v>2440</v>
      </c>
      <c r="F157" s="38" t="s">
        <v>283</v>
      </c>
      <c r="G157" s="39">
        <v>4.1900000000000004</v>
      </c>
      <c r="H157" s="38">
        <v>0</v>
      </c>
      <c r="I157" s="38">
        <f>ROUND(G157*H157,6)</f>
        <v>0</v>
      </c>
      <c r="L157" s="40">
        <v>0</v>
      </c>
      <c r="M157" s="34">
        <f>ROUND(ROUND(L157,2)*ROUND(G157,3),2)</f>
        <v>0</v>
      </c>
      <c r="N157" s="38" t="s">
        <v>488</v>
      </c>
      <c r="O157">
        <f>(M157*21)/100</f>
        <v>0</v>
      </c>
      <c r="P157" t="s">
        <v>27</v>
      </c>
    </row>
    <row r="158" spans="1:16" x14ac:dyDescent="0.2">
      <c r="A158" s="37" t="s">
        <v>54</v>
      </c>
      <c r="E158" s="41" t="s">
        <v>2430</v>
      </c>
    </row>
    <row r="159" spans="1:16" ht="51" x14ac:dyDescent="0.2">
      <c r="A159" s="37" t="s">
        <v>55</v>
      </c>
      <c r="E159" s="42" t="s">
        <v>2441</v>
      </c>
    </row>
    <row r="160" spans="1:16" ht="369.75" x14ac:dyDescent="0.2">
      <c r="A160" t="s">
        <v>57</v>
      </c>
      <c r="E160" s="41" t="s">
        <v>2427</v>
      </c>
    </row>
    <row r="161" spans="1:16" x14ac:dyDescent="0.2">
      <c r="A161" t="s">
        <v>49</v>
      </c>
      <c r="B161" s="36" t="s">
        <v>192</v>
      </c>
      <c r="C161" s="36" t="s">
        <v>2442</v>
      </c>
      <c r="D161" s="37" t="s">
        <v>5</v>
      </c>
      <c r="E161" s="13" t="s">
        <v>2443</v>
      </c>
      <c r="F161" s="38" t="s">
        <v>629</v>
      </c>
      <c r="G161" s="39">
        <v>114.27800000000001</v>
      </c>
      <c r="H161" s="38">
        <v>0</v>
      </c>
      <c r="I161" s="38">
        <f>ROUND(G161*H161,6)</f>
        <v>0</v>
      </c>
      <c r="L161" s="40">
        <v>0</v>
      </c>
      <c r="M161" s="34">
        <f>ROUND(ROUND(L161,2)*ROUND(G161,3),2)</f>
        <v>0</v>
      </c>
      <c r="N161" s="38" t="s">
        <v>488</v>
      </c>
      <c r="O161">
        <f>(M161*21)/100</f>
        <v>0</v>
      </c>
      <c r="P161" t="s">
        <v>27</v>
      </c>
    </row>
    <row r="162" spans="1:16" x14ac:dyDescent="0.2">
      <c r="A162" s="37" t="s">
        <v>54</v>
      </c>
      <c r="E162" s="41" t="s">
        <v>5</v>
      </c>
    </row>
    <row r="163" spans="1:16" ht="63.75" x14ac:dyDescent="0.2">
      <c r="A163" s="37" t="s">
        <v>55</v>
      </c>
      <c r="E163" s="42" t="s">
        <v>2444</v>
      </c>
    </row>
    <row r="164" spans="1:16" ht="267.75" x14ac:dyDescent="0.2">
      <c r="A164" t="s">
        <v>57</v>
      </c>
      <c r="E164" s="41" t="s">
        <v>2435</v>
      </c>
    </row>
    <row r="165" spans="1:16" x14ac:dyDescent="0.2">
      <c r="A165" t="s">
        <v>46</v>
      </c>
      <c r="C165" s="33" t="s">
        <v>65</v>
      </c>
      <c r="E165" s="35" t="s">
        <v>1646</v>
      </c>
      <c r="J165" s="34">
        <f>0</f>
        <v>0</v>
      </c>
      <c r="K165" s="34">
        <f>0</f>
        <v>0</v>
      </c>
      <c r="L165" s="34">
        <f>0+L166+L170+L174+L178+L182+L186+L190+L194+L198+L202+L206+L210+L214+L218+L222+L226+L230+L234+L238+L242+L246</f>
        <v>0</v>
      </c>
      <c r="M165" s="34">
        <f>0+M166+M170+M174+M178+M182+M186+M190+M194+M198+M202+M206+M210+M214+M218+M222+M226+M230+M234+M238+M242+M246</f>
        <v>0</v>
      </c>
    </row>
    <row r="166" spans="1:16" x14ac:dyDescent="0.2">
      <c r="A166" t="s">
        <v>49</v>
      </c>
      <c r="B166" s="36" t="s">
        <v>196</v>
      </c>
      <c r="C166" s="36" t="s">
        <v>2445</v>
      </c>
      <c r="D166" s="37" t="s">
        <v>5</v>
      </c>
      <c r="E166" s="13" t="s">
        <v>2446</v>
      </c>
      <c r="F166" s="38" t="s">
        <v>283</v>
      </c>
      <c r="G166" s="39">
        <v>123.2</v>
      </c>
      <c r="H166" s="38">
        <v>0</v>
      </c>
      <c r="I166" s="38">
        <f>ROUND(G166*H166,6)</f>
        <v>0</v>
      </c>
      <c r="L166" s="40">
        <v>0</v>
      </c>
      <c r="M166" s="34">
        <f>ROUND(ROUND(L166,2)*ROUND(G166,3),2)</f>
        <v>0</v>
      </c>
      <c r="N166" s="38" t="s">
        <v>488</v>
      </c>
      <c r="O166">
        <f>(M166*21)/100</f>
        <v>0</v>
      </c>
      <c r="P166" t="s">
        <v>27</v>
      </c>
    </row>
    <row r="167" spans="1:16" x14ac:dyDescent="0.2">
      <c r="A167" s="37" t="s">
        <v>54</v>
      </c>
      <c r="E167" s="41" t="s">
        <v>2447</v>
      </c>
    </row>
    <row r="168" spans="1:16" ht="38.25" x14ac:dyDescent="0.2">
      <c r="A168" s="37" t="s">
        <v>55</v>
      </c>
      <c r="E168" s="42" t="s">
        <v>2448</v>
      </c>
    </row>
    <row r="169" spans="1:16" ht="369.75" x14ac:dyDescent="0.2">
      <c r="A169" t="s">
        <v>57</v>
      </c>
      <c r="E169" s="41" t="s">
        <v>2427</v>
      </c>
    </row>
    <row r="170" spans="1:16" x14ac:dyDescent="0.2">
      <c r="A170" t="s">
        <v>49</v>
      </c>
      <c r="B170" s="36" t="s">
        <v>200</v>
      </c>
      <c r="C170" s="36" t="s">
        <v>2449</v>
      </c>
      <c r="D170" s="37" t="s">
        <v>5</v>
      </c>
      <c r="E170" s="13" t="s">
        <v>2450</v>
      </c>
      <c r="F170" s="38" t="s">
        <v>629</v>
      </c>
      <c r="G170" s="39">
        <v>38.908000000000001</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ht="38.25" x14ac:dyDescent="0.2">
      <c r="A172" s="37" t="s">
        <v>55</v>
      </c>
      <c r="E172" s="42" t="s">
        <v>2451</v>
      </c>
    </row>
    <row r="173" spans="1:16" ht="267.75" x14ac:dyDescent="0.2">
      <c r="A173" t="s">
        <v>57</v>
      </c>
      <c r="E173" s="41" t="s">
        <v>2452</v>
      </c>
    </row>
    <row r="174" spans="1:16" x14ac:dyDescent="0.2">
      <c r="A174" t="s">
        <v>49</v>
      </c>
      <c r="B174" s="36" t="s">
        <v>203</v>
      </c>
      <c r="C174" s="36" t="s">
        <v>2453</v>
      </c>
      <c r="D174" s="37" t="s">
        <v>5</v>
      </c>
      <c r="E174" s="13" t="s">
        <v>2454</v>
      </c>
      <c r="F174" s="38" t="s">
        <v>52</v>
      </c>
      <c r="G174" s="39">
        <v>2</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2455</v>
      </c>
    </row>
    <row r="177" spans="1:16" ht="229.5" x14ac:dyDescent="0.2">
      <c r="A177" t="s">
        <v>57</v>
      </c>
      <c r="E177" s="41" t="s">
        <v>2456</v>
      </c>
    </row>
    <row r="178" spans="1:16" x14ac:dyDescent="0.2">
      <c r="A178" t="s">
        <v>49</v>
      </c>
      <c r="B178" s="36" t="s">
        <v>207</v>
      </c>
      <c r="C178" s="36" t="s">
        <v>2457</v>
      </c>
      <c r="D178" s="37" t="s">
        <v>5</v>
      </c>
      <c r="E178" s="13" t="s">
        <v>2458</v>
      </c>
      <c r="F178" s="38" t="s">
        <v>52</v>
      </c>
      <c r="G178" s="39">
        <v>4</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x14ac:dyDescent="0.2">
      <c r="A180" s="37" t="s">
        <v>55</v>
      </c>
      <c r="E180" s="42" t="s">
        <v>2459</v>
      </c>
    </row>
    <row r="181" spans="1:16" ht="229.5" x14ac:dyDescent="0.2">
      <c r="A181" t="s">
        <v>57</v>
      </c>
      <c r="E181" s="41" t="s">
        <v>2456</v>
      </c>
    </row>
    <row r="182" spans="1:16" x14ac:dyDescent="0.2">
      <c r="A182" t="s">
        <v>49</v>
      </c>
      <c r="B182" s="36" t="s">
        <v>211</v>
      </c>
      <c r="C182" s="36" t="s">
        <v>2460</v>
      </c>
      <c r="D182" s="37" t="s">
        <v>5</v>
      </c>
      <c r="E182" s="13" t="s">
        <v>2461</v>
      </c>
      <c r="F182" s="38" t="s">
        <v>52</v>
      </c>
      <c r="G182" s="39">
        <v>2</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2455</v>
      </c>
    </row>
    <row r="185" spans="1:16" ht="229.5" x14ac:dyDescent="0.2">
      <c r="A185" t="s">
        <v>57</v>
      </c>
      <c r="E185" s="41" t="s">
        <v>2456</v>
      </c>
    </row>
    <row r="186" spans="1:16" x14ac:dyDescent="0.2">
      <c r="A186" t="s">
        <v>49</v>
      </c>
      <c r="B186" s="36" t="s">
        <v>214</v>
      </c>
      <c r="C186" s="36" t="s">
        <v>2462</v>
      </c>
      <c r="D186" s="37" t="s">
        <v>5</v>
      </c>
      <c r="E186" s="13" t="s">
        <v>2463</v>
      </c>
      <c r="F186" s="38" t="s">
        <v>52</v>
      </c>
      <c r="G186" s="39">
        <v>2</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2455</v>
      </c>
    </row>
    <row r="189" spans="1:16" ht="229.5" x14ac:dyDescent="0.2">
      <c r="A189" t="s">
        <v>57</v>
      </c>
      <c r="E189" s="41" t="s">
        <v>2456</v>
      </c>
    </row>
    <row r="190" spans="1:16" x14ac:dyDescent="0.2">
      <c r="A190" t="s">
        <v>49</v>
      </c>
      <c r="B190" s="36" t="s">
        <v>218</v>
      </c>
      <c r="C190" s="36" t="s">
        <v>2464</v>
      </c>
      <c r="D190" s="37" t="s">
        <v>5</v>
      </c>
      <c r="E190" s="13" t="s">
        <v>2465</v>
      </c>
      <c r="F190" s="38" t="s">
        <v>52</v>
      </c>
      <c r="G190" s="39">
        <v>2</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2455</v>
      </c>
    </row>
    <row r="193" spans="1:16" ht="229.5" x14ac:dyDescent="0.2">
      <c r="A193" t="s">
        <v>57</v>
      </c>
      <c r="E193" s="41" t="s">
        <v>2456</v>
      </c>
    </row>
    <row r="194" spans="1:16" x14ac:dyDescent="0.2">
      <c r="A194" t="s">
        <v>49</v>
      </c>
      <c r="B194" s="36" t="s">
        <v>222</v>
      </c>
      <c r="C194" s="36" t="s">
        <v>1771</v>
      </c>
      <c r="D194" s="37" t="s">
        <v>47</v>
      </c>
      <c r="E194" s="13" t="s">
        <v>1772</v>
      </c>
      <c r="F194" s="38" t="s">
        <v>283</v>
      </c>
      <c r="G194" s="39">
        <v>77.22</v>
      </c>
      <c r="H194" s="38">
        <v>0</v>
      </c>
      <c r="I194" s="38">
        <f>ROUND(G194*H194,6)</f>
        <v>0</v>
      </c>
      <c r="L194" s="40">
        <v>0</v>
      </c>
      <c r="M194" s="34">
        <f>ROUND(ROUND(L194,2)*ROUND(G194,3),2)</f>
        <v>0</v>
      </c>
      <c r="N194" s="38" t="s">
        <v>488</v>
      </c>
      <c r="O194">
        <f>(M194*21)/100</f>
        <v>0</v>
      </c>
      <c r="P194" t="s">
        <v>27</v>
      </c>
    </row>
    <row r="195" spans="1:16" x14ac:dyDescent="0.2">
      <c r="A195" s="37" t="s">
        <v>54</v>
      </c>
      <c r="E195" s="41" t="s">
        <v>2466</v>
      </c>
    </row>
    <row r="196" spans="1:16" ht="38.25" x14ac:dyDescent="0.2">
      <c r="A196" s="37" t="s">
        <v>55</v>
      </c>
      <c r="E196" s="42" t="s">
        <v>2467</v>
      </c>
    </row>
    <row r="197" spans="1:16" ht="369.75" x14ac:dyDescent="0.2">
      <c r="A197" t="s">
        <v>57</v>
      </c>
      <c r="E197" s="41" t="s">
        <v>2427</v>
      </c>
    </row>
    <row r="198" spans="1:16" x14ac:dyDescent="0.2">
      <c r="A198" t="s">
        <v>49</v>
      </c>
      <c r="B198" s="36" t="s">
        <v>225</v>
      </c>
      <c r="C198" s="36" t="s">
        <v>1771</v>
      </c>
      <c r="D198" s="37" t="s">
        <v>27</v>
      </c>
      <c r="E198" s="13" t="s">
        <v>1772</v>
      </c>
      <c r="F198" s="38" t="s">
        <v>283</v>
      </c>
      <c r="G198" s="39">
        <v>101.35899999999999</v>
      </c>
      <c r="H198" s="38">
        <v>0</v>
      </c>
      <c r="I198" s="38">
        <f>ROUND(G198*H198,6)</f>
        <v>0</v>
      </c>
      <c r="L198" s="40">
        <v>0</v>
      </c>
      <c r="M198" s="34">
        <f>ROUND(ROUND(L198,2)*ROUND(G198,3),2)</f>
        <v>0</v>
      </c>
      <c r="N198" s="38" t="s">
        <v>488</v>
      </c>
      <c r="O198">
        <f>(M198*21)/100</f>
        <v>0</v>
      </c>
      <c r="P198" t="s">
        <v>27</v>
      </c>
    </row>
    <row r="199" spans="1:16" x14ac:dyDescent="0.2">
      <c r="A199" s="37" t="s">
        <v>54</v>
      </c>
      <c r="E199" s="41" t="s">
        <v>2468</v>
      </c>
    </row>
    <row r="200" spans="1:16" ht="114.75" x14ac:dyDescent="0.2">
      <c r="A200" s="37" t="s">
        <v>55</v>
      </c>
      <c r="E200" s="42" t="s">
        <v>2469</v>
      </c>
    </row>
    <row r="201" spans="1:16" ht="369.75" x14ac:dyDescent="0.2">
      <c r="A201" t="s">
        <v>57</v>
      </c>
      <c r="E201" s="41" t="s">
        <v>2427</v>
      </c>
    </row>
    <row r="202" spans="1:16" x14ac:dyDescent="0.2">
      <c r="A202" t="s">
        <v>49</v>
      </c>
      <c r="B202" s="36" t="s">
        <v>229</v>
      </c>
      <c r="C202" s="36" t="s">
        <v>2470</v>
      </c>
      <c r="D202" s="37" t="s">
        <v>5</v>
      </c>
      <c r="E202" s="13" t="s">
        <v>2471</v>
      </c>
      <c r="F202" s="38" t="s">
        <v>283</v>
      </c>
      <c r="G202" s="39">
        <v>3.5999999999999997E-2</v>
      </c>
      <c r="H202" s="38">
        <v>0</v>
      </c>
      <c r="I202" s="38">
        <f>ROUND(G202*H202,6)</f>
        <v>0</v>
      </c>
      <c r="L202" s="40">
        <v>0</v>
      </c>
      <c r="M202" s="34">
        <f>ROUND(ROUND(L202,2)*ROUND(G202,3),2)</f>
        <v>0</v>
      </c>
      <c r="N202" s="38" t="s">
        <v>488</v>
      </c>
      <c r="O202">
        <f>(M202*21)/100</f>
        <v>0</v>
      </c>
      <c r="P202" t="s">
        <v>27</v>
      </c>
    </row>
    <row r="203" spans="1:16" x14ac:dyDescent="0.2">
      <c r="A203" s="37" t="s">
        <v>54</v>
      </c>
      <c r="E203" s="41" t="s">
        <v>2472</v>
      </c>
    </row>
    <row r="204" spans="1:16" x14ac:dyDescent="0.2">
      <c r="A204" s="37" t="s">
        <v>55</v>
      </c>
      <c r="E204" s="42" t="s">
        <v>2473</v>
      </c>
    </row>
    <row r="205" spans="1:16" ht="38.25" x14ac:dyDescent="0.2">
      <c r="A205" t="s">
        <v>57</v>
      </c>
      <c r="E205" s="41" t="s">
        <v>2411</v>
      </c>
    </row>
    <row r="206" spans="1:16" x14ac:dyDescent="0.2">
      <c r="A206" t="s">
        <v>49</v>
      </c>
      <c r="B206" s="36" t="s">
        <v>232</v>
      </c>
      <c r="C206" s="36" t="s">
        <v>1650</v>
      </c>
      <c r="D206" s="37" t="s">
        <v>5</v>
      </c>
      <c r="E206" s="13" t="s">
        <v>1651</v>
      </c>
      <c r="F206" s="38" t="s">
        <v>283</v>
      </c>
      <c r="G206" s="39">
        <v>1.57</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2474</v>
      </c>
    </row>
    <row r="209" spans="1:16" ht="38.25" x14ac:dyDescent="0.2">
      <c r="A209" t="s">
        <v>57</v>
      </c>
      <c r="E209" s="41" t="s">
        <v>2475</v>
      </c>
    </row>
    <row r="210" spans="1:16" x14ac:dyDescent="0.2">
      <c r="A210" t="s">
        <v>49</v>
      </c>
      <c r="B210" s="36" t="s">
        <v>236</v>
      </c>
      <c r="C210" s="36" t="s">
        <v>2476</v>
      </c>
      <c r="D210" s="37" t="s">
        <v>5</v>
      </c>
      <c r="E210" s="13" t="s">
        <v>2477</v>
      </c>
      <c r="F210" s="38" t="s">
        <v>283</v>
      </c>
      <c r="G210" s="39">
        <v>9.6999999999999993</v>
      </c>
      <c r="H210" s="38">
        <v>0</v>
      </c>
      <c r="I210" s="38">
        <f>ROUND(G210*H210,6)</f>
        <v>0</v>
      </c>
      <c r="L210" s="40">
        <v>0</v>
      </c>
      <c r="M210" s="34">
        <f>ROUND(ROUND(L210,2)*ROUND(G210,3),2)</f>
        <v>0</v>
      </c>
      <c r="N210" s="38" t="s">
        <v>488</v>
      </c>
      <c r="O210">
        <f>(M210*21)/100</f>
        <v>0</v>
      </c>
      <c r="P210" t="s">
        <v>27</v>
      </c>
    </row>
    <row r="211" spans="1:16" x14ac:dyDescent="0.2">
      <c r="A211" s="37" t="s">
        <v>54</v>
      </c>
      <c r="E211" s="41" t="s">
        <v>2478</v>
      </c>
    </row>
    <row r="212" spans="1:16" x14ac:dyDescent="0.2">
      <c r="A212" s="37" t="s">
        <v>55</v>
      </c>
      <c r="E212" s="42" t="s">
        <v>2479</v>
      </c>
    </row>
    <row r="213" spans="1:16" ht="51" x14ac:dyDescent="0.2">
      <c r="A213" t="s">
        <v>57</v>
      </c>
      <c r="E213" s="41" t="s">
        <v>2480</v>
      </c>
    </row>
    <row r="214" spans="1:16" x14ac:dyDescent="0.2">
      <c r="A214" t="s">
        <v>49</v>
      </c>
      <c r="B214" s="36" t="s">
        <v>240</v>
      </c>
      <c r="C214" s="36" t="s">
        <v>2481</v>
      </c>
      <c r="D214" s="37" t="s">
        <v>5</v>
      </c>
      <c r="E214" s="13" t="s">
        <v>2482</v>
      </c>
      <c r="F214" s="38" t="s">
        <v>283</v>
      </c>
      <c r="G214" s="39">
        <v>34.130000000000003</v>
      </c>
      <c r="H214" s="38">
        <v>0</v>
      </c>
      <c r="I214" s="38">
        <f>ROUND(G214*H214,6)</f>
        <v>0</v>
      </c>
      <c r="L214" s="40">
        <v>0</v>
      </c>
      <c r="M214" s="34">
        <f>ROUND(ROUND(L214,2)*ROUND(G214,3),2)</f>
        <v>0</v>
      </c>
      <c r="N214" s="38" t="s">
        <v>488</v>
      </c>
      <c r="O214">
        <f>(M214*21)/100</f>
        <v>0</v>
      </c>
      <c r="P214" t="s">
        <v>27</v>
      </c>
    </row>
    <row r="215" spans="1:16" x14ac:dyDescent="0.2">
      <c r="A215" s="37" t="s">
        <v>54</v>
      </c>
      <c r="E215" s="41" t="s">
        <v>5</v>
      </c>
    </row>
    <row r="216" spans="1:16" x14ac:dyDescent="0.2">
      <c r="A216" s="37" t="s">
        <v>55</v>
      </c>
      <c r="E216" s="42" t="s">
        <v>2483</v>
      </c>
    </row>
    <row r="217" spans="1:16" ht="51" x14ac:dyDescent="0.2">
      <c r="A217" t="s">
        <v>57</v>
      </c>
      <c r="E217" s="41" t="s">
        <v>2484</v>
      </c>
    </row>
    <row r="218" spans="1:16" x14ac:dyDescent="0.2">
      <c r="A218" t="s">
        <v>49</v>
      </c>
      <c r="B218" s="36" t="s">
        <v>243</v>
      </c>
      <c r="C218" s="36" t="s">
        <v>1656</v>
      </c>
      <c r="D218" s="37" t="s">
        <v>5</v>
      </c>
      <c r="E218" s="13" t="s">
        <v>1657</v>
      </c>
      <c r="F218" s="38" t="s">
        <v>283</v>
      </c>
      <c r="G218" s="39">
        <v>23.684999999999999</v>
      </c>
      <c r="H218" s="38">
        <v>0</v>
      </c>
      <c r="I218" s="38">
        <f>ROUND(G218*H218,6)</f>
        <v>0</v>
      </c>
      <c r="L218" s="40">
        <v>0</v>
      </c>
      <c r="M218" s="34">
        <f>ROUND(ROUND(L218,2)*ROUND(G218,3),2)</f>
        <v>0</v>
      </c>
      <c r="N218" s="38" t="s">
        <v>488</v>
      </c>
      <c r="O218">
        <f>(M218*21)/100</f>
        <v>0</v>
      </c>
      <c r="P218" t="s">
        <v>27</v>
      </c>
    </row>
    <row r="219" spans="1:16" x14ac:dyDescent="0.2">
      <c r="A219" s="37" t="s">
        <v>54</v>
      </c>
      <c r="E219" s="41" t="s">
        <v>5</v>
      </c>
    </row>
    <row r="220" spans="1:16" ht="25.5" x14ac:dyDescent="0.2">
      <c r="A220" s="37" t="s">
        <v>55</v>
      </c>
      <c r="E220" s="42" t="s">
        <v>2485</v>
      </c>
    </row>
    <row r="221" spans="1:16" ht="102" x14ac:dyDescent="0.2">
      <c r="A221" t="s">
        <v>57</v>
      </c>
      <c r="E221" s="41" t="s">
        <v>2486</v>
      </c>
    </row>
    <row r="222" spans="1:16" x14ac:dyDescent="0.2">
      <c r="A222" t="s">
        <v>49</v>
      </c>
      <c r="B222" s="36" t="s">
        <v>247</v>
      </c>
      <c r="C222" s="36" t="s">
        <v>2487</v>
      </c>
      <c r="D222" s="37" t="s">
        <v>5</v>
      </c>
      <c r="E222" s="13" t="s">
        <v>2488</v>
      </c>
      <c r="F222" s="38" t="s">
        <v>283</v>
      </c>
      <c r="G222" s="39">
        <v>23.52</v>
      </c>
      <c r="H222" s="38">
        <v>0</v>
      </c>
      <c r="I222" s="38">
        <f>ROUND(G222*H222,6)</f>
        <v>0</v>
      </c>
      <c r="L222" s="40">
        <v>0</v>
      </c>
      <c r="M222" s="34">
        <f>ROUND(ROUND(L222,2)*ROUND(G222,3),2)</f>
        <v>0</v>
      </c>
      <c r="N222" s="38" t="s">
        <v>488</v>
      </c>
      <c r="O222">
        <f>(M222*21)/100</f>
        <v>0</v>
      </c>
      <c r="P222" t="s">
        <v>27</v>
      </c>
    </row>
    <row r="223" spans="1:16" x14ac:dyDescent="0.2">
      <c r="A223" s="37" t="s">
        <v>54</v>
      </c>
      <c r="E223" s="41" t="s">
        <v>5</v>
      </c>
    </row>
    <row r="224" spans="1:16" ht="63.75" x14ac:dyDescent="0.2">
      <c r="A224" s="37" t="s">
        <v>55</v>
      </c>
      <c r="E224" s="42" t="s">
        <v>2489</v>
      </c>
    </row>
    <row r="225" spans="1:16" ht="102" x14ac:dyDescent="0.2">
      <c r="A225" t="s">
        <v>57</v>
      </c>
      <c r="E225" s="41" t="s">
        <v>2490</v>
      </c>
    </row>
    <row r="226" spans="1:16" x14ac:dyDescent="0.2">
      <c r="A226" t="s">
        <v>49</v>
      </c>
      <c r="B226" s="36" t="s">
        <v>251</v>
      </c>
      <c r="C226" s="36" t="s">
        <v>2491</v>
      </c>
      <c r="D226" s="37" t="s">
        <v>5</v>
      </c>
      <c r="E226" s="13" t="s">
        <v>2492</v>
      </c>
      <c r="F226" s="38" t="s">
        <v>629</v>
      </c>
      <c r="G226" s="39">
        <v>119.59399999999999</v>
      </c>
      <c r="H226" s="38">
        <v>0</v>
      </c>
      <c r="I226" s="38">
        <f>ROUND(G226*H226,6)</f>
        <v>0</v>
      </c>
      <c r="L226" s="40">
        <v>0</v>
      </c>
      <c r="M226" s="34">
        <f>ROUND(ROUND(L226,2)*ROUND(G226,3),2)</f>
        <v>0</v>
      </c>
      <c r="N226" s="38" t="s">
        <v>269</v>
      </c>
      <c r="O226">
        <f>(M226*21)/100</f>
        <v>0</v>
      </c>
      <c r="P226" t="s">
        <v>27</v>
      </c>
    </row>
    <row r="227" spans="1:16" x14ac:dyDescent="0.2">
      <c r="A227" s="37" t="s">
        <v>54</v>
      </c>
      <c r="E227" s="41" t="s">
        <v>2493</v>
      </c>
    </row>
    <row r="228" spans="1:16" ht="38.25" x14ac:dyDescent="0.2">
      <c r="A228" s="37" t="s">
        <v>55</v>
      </c>
      <c r="E228" s="42" t="s">
        <v>2494</v>
      </c>
    </row>
    <row r="229" spans="1:16" ht="306" x14ac:dyDescent="0.2">
      <c r="A229" t="s">
        <v>57</v>
      </c>
      <c r="E229" s="41" t="s">
        <v>2495</v>
      </c>
    </row>
    <row r="230" spans="1:16" x14ac:dyDescent="0.2">
      <c r="A230" t="s">
        <v>49</v>
      </c>
      <c r="B230" s="36" t="s">
        <v>254</v>
      </c>
      <c r="C230" s="36" t="s">
        <v>2496</v>
      </c>
      <c r="D230" s="37" t="s">
        <v>5</v>
      </c>
      <c r="E230" s="13" t="s">
        <v>2492</v>
      </c>
      <c r="F230" s="38" t="s">
        <v>629</v>
      </c>
      <c r="G230" s="39">
        <v>119.59399999999999</v>
      </c>
      <c r="H230" s="38">
        <v>0</v>
      </c>
      <c r="I230" s="38">
        <f>ROUND(G230*H230,6)</f>
        <v>0</v>
      </c>
      <c r="L230" s="40">
        <v>0</v>
      </c>
      <c r="M230" s="34">
        <f>ROUND(ROUND(L230,2)*ROUND(G230,3),2)</f>
        <v>0</v>
      </c>
      <c r="N230" s="38" t="s">
        <v>269</v>
      </c>
      <c r="O230">
        <f>(M230*21)/100</f>
        <v>0</v>
      </c>
      <c r="P230" t="s">
        <v>27</v>
      </c>
    </row>
    <row r="231" spans="1:16" x14ac:dyDescent="0.2">
      <c r="A231" s="37" t="s">
        <v>54</v>
      </c>
      <c r="E231" s="41" t="s">
        <v>2497</v>
      </c>
    </row>
    <row r="232" spans="1:16" ht="38.25" x14ac:dyDescent="0.2">
      <c r="A232" s="37" t="s">
        <v>55</v>
      </c>
      <c r="E232" s="42" t="s">
        <v>2494</v>
      </c>
    </row>
    <row r="233" spans="1:16" ht="409.5" x14ac:dyDescent="0.2">
      <c r="A233" t="s">
        <v>57</v>
      </c>
      <c r="E233" s="41" t="s">
        <v>2498</v>
      </c>
    </row>
    <row r="234" spans="1:16" ht="25.5" x14ac:dyDescent="0.2">
      <c r="A234" t="s">
        <v>49</v>
      </c>
      <c r="B234" s="36" t="s">
        <v>258</v>
      </c>
      <c r="C234" s="36" t="s">
        <v>2499</v>
      </c>
      <c r="D234" s="37" t="s">
        <v>5</v>
      </c>
      <c r="E234" s="13" t="s">
        <v>2500</v>
      </c>
      <c r="F234" s="38" t="s">
        <v>629</v>
      </c>
      <c r="G234" s="39">
        <v>1721.44</v>
      </c>
      <c r="H234" s="38">
        <v>0</v>
      </c>
      <c r="I234" s="38">
        <f>ROUND(G234*H234,6)</f>
        <v>0</v>
      </c>
      <c r="L234" s="40">
        <v>0</v>
      </c>
      <c r="M234" s="34">
        <f>ROUND(ROUND(L234,2)*ROUND(G234,3),2)</f>
        <v>0</v>
      </c>
      <c r="N234" s="38" t="s">
        <v>269</v>
      </c>
      <c r="O234">
        <f>(M234*21)/100</f>
        <v>0</v>
      </c>
      <c r="P234" t="s">
        <v>27</v>
      </c>
    </row>
    <row r="235" spans="1:16" x14ac:dyDescent="0.2">
      <c r="A235" s="37" t="s">
        <v>54</v>
      </c>
      <c r="E235" s="41" t="s">
        <v>2493</v>
      </c>
    </row>
    <row r="236" spans="1:16" ht="38.25" x14ac:dyDescent="0.2">
      <c r="A236" s="37" t="s">
        <v>55</v>
      </c>
      <c r="E236" s="42" t="s">
        <v>2501</v>
      </c>
    </row>
    <row r="237" spans="1:16" ht="306" x14ac:dyDescent="0.2">
      <c r="A237" t="s">
        <v>57</v>
      </c>
      <c r="E237" s="41" t="s">
        <v>2495</v>
      </c>
    </row>
    <row r="238" spans="1:16" ht="25.5" x14ac:dyDescent="0.2">
      <c r="A238" t="s">
        <v>49</v>
      </c>
      <c r="B238" s="36" t="s">
        <v>262</v>
      </c>
      <c r="C238" s="36" t="s">
        <v>2502</v>
      </c>
      <c r="D238" s="37" t="s">
        <v>5</v>
      </c>
      <c r="E238" s="13" t="s">
        <v>2500</v>
      </c>
      <c r="F238" s="38" t="s">
        <v>629</v>
      </c>
      <c r="G238" s="39">
        <v>1721.44</v>
      </c>
      <c r="H238" s="38">
        <v>0</v>
      </c>
      <c r="I238" s="38">
        <f>ROUND(G238*H238,6)</f>
        <v>0</v>
      </c>
      <c r="L238" s="40">
        <v>0</v>
      </c>
      <c r="M238" s="34">
        <f>ROUND(ROUND(L238,2)*ROUND(G238,3),2)</f>
        <v>0</v>
      </c>
      <c r="N238" s="38" t="s">
        <v>269</v>
      </c>
      <c r="O238">
        <f>(M238*21)/100</f>
        <v>0</v>
      </c>
      <c r="P238" t="s">
        <v>27</v>
      </c>
    </row>
    <row r="239" spans="1:16" x14ac:dyDescent="0.2">
      <c r="A239" s="37" t="s">
        <v>54</v>
      </c>
      <c r="E239" s="41" t="s">
        <v>2497</v>
      </c>
    </row>
    <row r="240" spans="1:16" ht="38.25" x14ac:dyDescent="0.2">
      <c r="A240" s="37" t="s">
        <v>55</v>
      </c>
      <c r="E240" s="42" t="s">
        <v>2501</v>
      </c>
    </row>
    <row r="241" spans="1:16" ht="409.5" x14ac:dyDescent="0.2">
      <c r="A241" t="s">
        <v>57</v>
      </c>
      <c r="E241" s="41" t="s">
        <v>2498</v>
      </c>
    </row>
    <row r="242" spans="1:16" x14ac:dyDescent="0.2">
      <c r="A242" t="s">
        <v>49</v>
      </c>
      <c r="B242" s="36" t="s">
        <v>264</v>
      </c>
      <c r="C242" s="36" t="s">
        <v>2503</v>
      </c>
      <c r="D242" s="37" t="s">
        <v>5</v>
      </c>
      <c r="E242" s="13" t="s">
        <v>2504</v>
      </c>
      <c r="F242" s="38" t="s">
        <v>52</v>
      </c>
      <c r="G242" s="39">
        <v>1</v>
      </c>
      <c r="H242" s="38">
        <v>0</v>
      </c>
      <c r="I242" s="38">
        <f>ROUND(G242*H242,6)</f>
        <v>0</v>
      </c>
      <c r="L242" s="40">
        <v>0</v>
      </c>
      <c r="M242" s="34">
        <f>ROUND(ROUND(L242,2)*ROUND(G242,3),2)</f>
        <v>0</v>
      </c>
      <c r="N242" s="38" t="s">
        <v>269</v>
      </c>
      <c r="O242">
        <f>(M242*21)/100</f>
        <v>0</v>
      </c>
      <c r="P242" t="s">
        <v>27</v>
      </c>
    </row>
    <row r="243" spans="1:16" x14ac:dyDescent="0.2">
      <c r="A243" s="37" t="s">
        <v>54</v>
      </c>
      <c r="E243" s="41" t="s">
        <v>5</v>
      </c>
    </row>
    <row r="244" spans="1:16" x14ac:dyDescent="0.2">
      <c r="A244" s="37" t="s">
        <v>55</v>
      </c>
      <c r="E244" s="42" t="s">
        <v>2312</v>
      </c>
    </row>
    <row r="245" spans="1:16" ht="229.5" x14ac:dyDescent="0.2">
      <c r="A245" t="s">
        <v>57</v>
      </c>
      <c r="E245" s="41" t="s">
        <v>2456</v>
      </c>
    </row>
    <row r="246" spans="1:16" x14ac:dyDescent="0.2">
      <c r="A246" t="s">
        <v>49</v>
      </c>
      <c r="B246" s="36" t="s">
        <v>266</v>
      </c>
      <c r="C246" s="36" t="s">
        <v>2505</v>
      </c>
      <c r="D246" s="37" t="s">
        <v>5</v>
      </c>
      <c r="E246" s="13" t="s">
        <v>2506</v>
      </c>
      <c r="F246" s="38" t="s">
        <v>52</v>
      </c>
      <c r="G246" s="39">
        <v>1</v>
      </c>
      <c r="H246" s="38">
        <v>0</v>
      </c>
      <c r="I246" s="38">
        <f>ROUND(G246*H246,6)</f>
        <v>0</v>
      </c>
      <c r="L246" s="40">
        <v>0</v>
      </c>
      <c r="M246" s="34">
        <f>ROUND(ROUND(L246,2)*ROUND(G246,3),2)</f>
        <v>0</v>
      </c>
      <c r="N246" s="38" t="s">
        <v>269</v>
      </c>
      <c r="O246">
        <f>(M246*21)/100</f>
        <v>0</v>
      </c>
      <c r="P246" t="s">
        <v>27</v>
      </c>
    </row>
    <row r="247" spans="1:16" x14ac:dyDescent="0.2">
      <c r="A247" s="37" t="s">
        <v>54</v>
      </c>
      <c r="E247" s="41" t="s">
        <v>5</v>
      </c>
    </row>
    <row r="248" spans="1:16" x14ac:dyDescent="0.2">
      <c r="A248" s="37" t="s">
        <v>55</v>
      </c>
      <c r="E248" s="42" t="s">
        <v>2312</v>
      </c>
    </row>
    <row r="249" spans="1:16" ht="229.5" x14ac:dyDescent="0.2">
      <c r="A249" t="s">
        <v>57</v>
      </c>
      <c r="E249" s="41" t="s">
        <v>2456</v>
      </c>
    </row>
    <row r="250" spans="1:16" x14ac:dyDescent="0.2">
      <c r="A250" t="s">
        <v>46</v>
      </c>
      <c r="C250" s="33" t="s">
        <v>69</v>
      </c>
      <c r="E250" s="35" t="s">
        <v>2227</v>
      </c>
      <c r="J250" s="34">
        <f>0</f>
        <v>0</v>
      </c>
      <c r="K250" s="34">
        <f>0</f>
        <v>0</v>
      </c>
      <c r="L250" s="34">
        <f>0+L251+L255</f>
        <v>0</v>
      </c>
      <c r="M250" s="34">
        <f>0+M251+M255</f>
        <v>0</v>
      </c>
    </row>
    <row r="251" spans="1:16" x14ac:dyDescent="0.2">
      <c r="A251" t="s">
        <v>49</v>
      </c>
      <c r="B251" s="36" t="s">
        <v>271</v>
      </c>
      <c r="C251" s="36" t="s">
        <v>2507</v>
      </c>
      <c r="D251" s="37" t="s">
        <v>5</v>
      </c>
      <c r="E251" s="13" t="s">
        <v>2508</v>
      </c>
      <c r="F251" s="38" t="s">
        <v>504</v>
      </c>
      <c r="G251" s="39">
        <v>355.16</v>
      </c>
      <c r="H251" s="38">
        <v>0</v>
      </c>
      <c r="I251" s="38">
        <f>ROUND(G251*H251,6)</f>
        <v>0</v>
      </c>
      <c r="L251" s="40">
        <v>0</v>
      </c>
      <c r="M251" s="34">
        <f>ROUND(ROUND(L251,2)*ROUND(G251,3),2)</f>
        <v>0</v>
      </c>
      <c r="N251" s="38" t="s">
        <v>488</v>
      </c>
      <c r="O251">
        <f>(M251*21)/100</f>
        <v>0</v>
      </c>
      <c r="P251" t="s">
        <v>27</v>
      </c>
    </row>
    <row r="252" spans="1:16" x14ac:dyDescent="0.2">
      <c r="A252" s="37" t="s">
        <v>54</v>
      </c>
      <c r="E252" s="41" t="s">
        <v>2509</v>
      </c>
    </row>
    <row r="253" spans="1:16" ht="25.5" x14ac:dyDescent="0.2">
      <c r="A253" s="37" t="s">
        <v>55</v>
      </c>
      <c r="E253" s="42" t="s">
        <v>2510</v>
      </c>
    </row>
    <row r="254" spans="1:16" ht="140.25" x14ac:dyDescent="0.2">
      <c r="A254" t="s">
        <v>57</v>
      </c>
      <c r="E254" s="41" t="s">
        <v>2511</v>
      </c>
    </row>
    <row r="255" spans="1:16" x14ac:dyDescent="0.2">
      <c r="A255" t="s">
        <v>49</v>
      </c>
      <c r="B255" s="36" t="s">
        <v>275</v>
      </c>
      <c r="C255" s="36" t="s">
        <v>2512</v>
      </c>
      <c r="D255" s="37" t="s">
        <v>5</v>
      </c>
      <c r="E255" s="13" t="s">
        <v>2513</v>
      </c>
      <c r="F255" s="38" t="s">
        <v>504</v>
      </c>
      <c r="G255" s="39">
        <v>3040</v>
      </c>
      <c r="H255" s="38">
        <v>0</v>
      </c>
      <c r="I255" s="38">
        <f>ROUND(G255*H255,6)</f>
        <v>0</v>
      </c>
      <c r="L255" s="40">
        <v>0</v>
      </c>
      <c r="M255" s="34">
        <f>ROUND(ROUND(L255,2)*ROUND(G255,3),2)</f>
        <v>0</v>
      </c>
      <c r="N255" s="38" t="s">
        <v>488</v>
      </c>
      <c r="O255">
        <f>(M255*21)/100</f>
        <v>0</v>
      </c>
      <c r="P255" t="s">
        <v>27</v>
      </c>
    </row>
    <row r="256" spans="1:16" x14ac:dyDescent="0.2">
      <c r="A256" s="37" t="s">
        <v>54</v>
      </c>
      <c r="E256" s="41" t="s">
        <v>5</v>
      </c>
    </row>
    <row r="257" spans="1:16" x14ac:dyDescent="0.2">
      <c r="A257" s="37" t="s">
        <v>55</v>
      </c>
      <c r="E257" s="42" t="s">
        <v>2514</v>
      </c>
    </row>
    <row r="258" spans="1:16" ht="153" x14ac:dyDescent="0.2">
      <c r="A258" t="s">
        <v>57</v>
      </c>
      <c r="E258" s="41" t="s">
        <v>2515</v>
      </c>
    </row>
    <row r="259" spans="1:16" x14ac:dyDescent="0.2">
      <c r="A259" t="s">
        <v>46</v>
      </c>
      <c r="C259" s="33" t="s">
        <v>73</v>
      </c>
      <c r="E259" s="35" t="s">
        <v>2516</v>
      </c>
      <c r="J259" s="34">
        <f>0</f>
        <v>0</v>
      </c>
      <c r="K259" s="34">
        <f>0</f>
        <v>0</v>
      </c>
      <c r="L259" s="34">
        <f>0+L260</f>
        <v>0</v>
      </c>
      <c r="M259" s="34">
        <f>0+M260</f>
        <v>0</v>
      </c>
    </row>
    <row r="260" spans="1:16" x14ac:dyDescent="0.2">
      <c r="A260" t="s">
        <v>49</v>
      </c>
      <c r="B260" s="36" t="s">
        <v>280</v>
      </c>
      <c r="C260" s="36" t="s">
        <v>1816</v>
      </c>
      <c r="D260" s="37" t="s">
        <v>5</v>
      </c>
      <c r="E260" s="13" t="s">
        <v>1817</v>
      </c>
      <c r="F260" s="38" t="s">
        <v>504</v>
      </c>
      <c r="G260" s="39">
        <v>1982.2</v>
      </c>
      <c r="H260" s="38">
        <v>0</v>
      </c>
      <c r="I260" s="38">
        <f>ROUND(G260*H260,6)</f>
        <v>0</v>
      </c>
      <c r="L260" s="40">
        <v>0</v>
      </c>
      <c r="M260" s="34">
        <f>ROUND(ROUND(L260,2)*ROUND(G260,3),2)</f>
        <v>0</v>
      </c>
      <c r="N260" s="38" t="s">
        <v>488</v>
      </c>
      <c r="O260">
        <f>(M260*21)/100</f>
        <v>0</v>
      </c>
      <c r="P260" t="s">
        <v>27</v>
      </c>
    </row>
    <row r="261" spans="1:16" x14ac:dyDescent="0.2">
      <c r="A261" s="37" t="s">
        <v>54</v>
      </c>
      <c r="E261" s="41" t="s">
        <v>5</v>
      </c>
    </row>
    <row r="262" spans="1:16" x14ac:dyDescent="0.2">
      <c r="A262" s="37" t="s">
        <v>55</v>
      </c>
      <c r="E262" s="42" t="s">
        <v>2517</v>
      </c>
    </row>
    <row r="263" spans="1:16" ht="89.25" x14ac:dyDescent="0.2">
      <c r="A263" t="s">
        <v>57</v>
      </c>
      <c r="E263" s="41" t="s">
        <v>2518</v>
      </c>
    </row>
    <row r="264" spans="1:16" x14ac:dyDescent="0.2">
      <c r="A264" t="s">
        <v>46</v>
      </c>
      <c r="C264" s="33" t="s">
        <v>77</v>
      </c>
      <c r="E264" s="35" t="s">
        <v>1673</v>
      </c>
      <c r="J264" s="34">
        <f>0</f>
        <v>0</v>
      </c>
      <c r="K264" s="34">
        <f>0</f>
        <v>0</v>
      </c>
      <c r="L264" s="34">
        <f>0+L265+L269+L273+L277+L281+L285+L289+L293+L297+L301+L305+L309+L313</f>
        <v>0</v>
      </c>
      <c r="M264" s="34">
        <f>0+M265+M269+M273+M277+M281+M285+M289+M293+M297+M301+M305+M309+M313</f>
        <v>0</v>
      </c>
    </row>
    <row r="265" spans="1:16" ht="25.5" x14ac:dyDescent="0.2">
      <c r="A265" t="s">
        <v>49</v>
      </c>
      <c r="B265" s="36" t="s">
        <v>285</v>
      </c>
      <c r="C265" s="36" t="s">
        <v>2519</v>
      </c>
      <c r="D265" s="37" t="s">
        <v>5</v>
      </c>
      <c r="E265" s="13" t="s">
        <v>2520</v>
      </c>
      <c r="F265" s="38" t="s">
        <v>504</v>
      </c>
      <c r="G265" s="39">
        <v>84.988</v>
      </c>
      <c r="H265" s="38">
        <v>0</v>
      </c>
      <c r="I265" s="38">
        <f>ROUND(G265*H265,6)</f>
        <v>0</v>
      </c>
      <c r="L265" s="40">
        <v>0</v>
      </c>
      <c r="M265" s="34">
        <f>ROUND(ROUND(L265,2)*ROUND(G265,3),2)</f>
        <v>0</v>
      </c>
      <c r="N265" s="38" t="s">
        <v>488</v>
      </c>
      <c r="O265">
        <f>(M265*21)/100</f>
        <v>0</v>
      </c>
      <c r="P265" t="s">
        <v>27</v>
      </c>
    </row>
    <row r="266" spans="1:16" x14ac:dyDescent="0.2">
      <c r="A266" s="37" t="s">
        <v>54</v>
      </c>
      <c r="E266" s="41" t="s">
        <v>2521</v>
      </c>
    </row>
    <row r="267" spans="1:16" x14ac:dyDescent="0.2">
      <c r="A267" s="37" t="s">
        <v>55</v>
      </c>
      <c r="E267" s="42" t="s">
        <v>2522</v>
      </c>
    </row>
    <row r="268" spans="1:16" ht="191.25" x14ac:dyDescent="0.2">
      <c r="A268" t="s">
        <v>57</v>
      </c>
      <c r="E268" s="41" t="s">
        <v>2166</v>
      </c>
    </row>
    <row r="269" spans="1:16" x14ac:dyDescent="0.2">
      <c r="A269" t="s">
        <v>49</v>
      </c>
      <c r="B269" s="36" t="s">
        <v>290</v>
      </c>
      <c r="C269" s="36" t="s">
        <v>2523</v>
      </c>
      <c r="D269" s="37" t="s">
        <v>5</v>
      </c>
      <c r="E269" s="13" t="s">
        <v>2524</v>
      </c>
      <c r="F269" s="38" t="s">
        <v>504</v>
      </c>
      <c r="G269" s="39">
        <v>58.03</v>
      </c>
      <c r="H269" s="38">
        <v>0</v>
      </c>
      <c r="I269" s="38">
        <f>ROUND(G269*H269,6)</f>
        <v>0</v>
      </c>
      <c r="L269" s="40">
        <v>0</v>
      </c>
      <c r="M269" s="34">
        <f>ROUND(ROUND(L269,2)*ROUND(G269,3),2)</f>
        <v>0</v>
      </c>
      <c r="N269" s="38" t="s">
        <v>488</v>
      </c>
      <c r="O269">
        <f>(M269*21)/100</f>
        <v>0</v>
      </c>
      <c r="P269" t="s">
        <v>27</v>
      </c>
    </row>
    <row r="270" spans="1:16" x14ac:dyDescent="0.2">
      <c r="A270" s="37" t="s">
        <v>54</v>
      </c>
      <c r="E270" s="41" t="s">
        <v>2525</v>
      </c>
    </row>
    <row r="271" spans="1:16" x14ac:dyDescent="0.2">
      <c r="A271" s="37" t="s">
        <v>55</v>
      </c>
      <c r="E271" s="42" t="s">
        <v>2526</v>
      </c>
    </row>
    <row r="272" spans="1:16" ht="38.25" x14ac:dyDescent="0.2">
      <c r="A272" t="s">
        <v>57</v>
      </c>
      <c r="E272" s="41" t="s">
        <v>2527</v>
      </c>
    </row>
    <row r="273" spans="1:16" x14ac:dyDescent="0.2">
      <c r="A273" t="s">
        <v>49</v>
      </c>
      <c r="B273" s="36" t="s">
        <v>294</v>
      </c>
      <c r="C273" s="36" t="s">
        <v>2528</v>
      </c>
      <c r="D273" s="37" t="s">
        <v>5</v>
      </c>
      <c r="E273" s="13" t="s">
        <v>2529</v>
      </c>
      <c r="F273" s="38" t="s">
        <v>288</v>
      </c>
      <c r="G273" s="39">
        <v>3.1</v>
      </c>
      <c r="H273" s="38">
        <v>0</v>
      </c>
      <c r="I273" s="38">
        <f>ROUND(G273*H273,6)</f>
        <v>0</v>
      </c>
      <c r="L273" s="40">
        <v>0</v>
      </c>
      <c r="M273" s="34">
        <f>ROUND(ROUND(L273,2)*ROUND(G273,3),2)</f>
        <v>0</v>
      </c>
      <c r="N273" s="38" t="s">
        <v>488</v>
      </c>
      <c r="O273">
        <f>(M273*21)/100</f>
        <v>0</v>
      </c>
      <c r="P273" t="s">
        <v>27</v>
      </c>
    </row>
    <row r="274" spans="1:16" x14ac:dyDescent="0.2">
      <c r="A274" s="37" t="s">
        <v>54</v>
      </c>
      <c r="E274" s="41" t="s">
        <v>2530</v>
      </c>
    </row>
    <row r="275" spans="1:16" x14ac:dyDescent="0.2">
      <c r="A275" s="37" t="s">
        <v>55</v>
      </c>
      <c r="E275" s="42" t="s">
        <v>2531</v>
      </c>
    </row>
    <row r="276" spans="1:16" ht="191.25" x14ac:dyDescent="0.2">
      <c r="A276" t="s">
        <v>57</v>
      </c>
      <c r="E276" s="41" t="s">
        <v>2532</v>
      </c>
    </row>
    <row r="277" spans="1:16" x14ac:dyDescent="0.2">
      <c r="A277" t="s">
        <v>49</v>
      </c>
      <c r="B277" s="36" t="s">
        <v>298</v>
      </c>
      <c r="C277" s="36" t="s">
        <v>2533</v>
      </c>
      <c r="D277" s="37" t="s">
        <v>5</v>
      </c>
      <c r="E277" s="13" t="s">
        <v>2534</v>
      </c>
      <c r="F277" s="38" t="s">
        <v>288</v>
      </c>
      <c r="G277" s="39">
        <v>371.74</v>
      </c>
      <c r="H277" s="38">
        <v>0</v>
      </c>
      <c r="I277" s="38">
        <f>ROUND(G277*H277,6)</f>
        <v>0</v>
      </c>
      <c r="L277" s="40">
        <v>0</v>
      </c>
      <c r="M277" s="34">
        <f>ROUND(ROUND(L277,2)*ROUND(G277,3),2)</f>
        <v>0</v>
      </c>
      <c r="N277" s="38" t="s">
        <v>488</v>
      </c>
      <c r="O277">
        <f>(M277*21)/100</f>
        <v>0</v>
      </c>
      <c r="P277" t="s">
        <v>27</v>
      </c>
    </row>
    <row r="278" spans="1:16" x14ac:dyDescent="0.2">
      <c r="A278" s="37" t="s">
        <v>54</v>
      </c>
      <c r="E278" s="41" t="s">
        <v>5</v>
      </c>
    </row>
    <row r="279" spans="1:16" ht="25.5" x14ac:dyDescent="0.2">
      <c r="A279" s="37" t="s">
        <v>55</v>
      </c>
      <c r="E279" s="42" t="s">
        <v>2535</v>
      </c>
    </row>
    <row r="280" spans="1:16" ht="191.25" x14ac:dyDescent="0.2">
      <c r="A280" t="s">
        <v>57</v>
      </c>
      <c r="E280" s="41" t="s">
        <v>2532</v>
      </c>
    </row>
    <row r="281" spans="1:16" x14ac:dyDescent="0.2">
      <c r="A281" t="s">
        <v>49</v>
      </c>
      <c r="B281" s="36" t="s">
        <v>302</v>
      </c>
      <c r="C281" s="36" t="s">
        <v>2536</v>
      </c>
      <c r="D281" s="37" t="s">
        <v>5</v>
      </c>
      <c r="E281" s="13" t="s">
        <v>2537</v>
      </c>
      <c r="F281" s="38" t="s">
        <v>504</v>
      </c>
      <c r="G281" s="39">
        <v>130</v>
      </c>
      <c r="H281" s="38">
        <v>0</v>
      </c>
      <c r="I281" s="38">
        <f>ROUND(G281*H281,6)</f>
        <v>0</v>
      </c>
      <c r="L281" s="40">
        <v>0</v>
      </c>
      <c r="M281" s="34">
        <f>ROUND(ROUND(L281,2)*ROUND(G281,3),2)</f>
        <v>0</v>
      </c>
      <c r="N281" s="38" t="s">
        <v>488</v>
      </c>
      <c r="O281">
        <f>(M281*21)/100</f>
        <v>0</v>
      </c>
      <c r="P281" t="s">
        <v>27</v>
      </c>
    </row>
    <row r="282" spans="1:16" x14ac:dyDescent="0.2">
      <c r="A282" s="37" t="s">
        <v>54</v>
      </c>
      <c r="E282" s="41" t="s">
        <v>5</v>
      </c>
    </row>
    <row r="283" spans="1:16" ht="25.5" x14ac:dyDescent="0.2">
      <c r="A283" s="37" t="s">
        <v>55</v>
      </c>
      <c r="E283" s="42" t="s">
        <v>2538</v>
      </c>
    </row>
    <row r="284" spans="1:16" ht="51" x14ac:dyDescent="0.2">
      <c r="A284" t="s">
        <v>57</v>
      </c>
      <c r="E284" s="41" t="s">
        <v>2539</v>
      </c>
    </row>
    <row r="285" spans="1:16" x14ac:dyDescent="0.2">
      <c r="A285" t="s">
        <v>49</v>
      </c>
      <c r="B285" s="36" t="s">
        <v>306</v>
      </c>
      <c r="C285" s="36" t="s">
        <v>2540</v>
      </c>
      <c r="D285" s="37" t="s">
        <v>5</v>
      </c>
      <c r="E285" s="13" t="s">
        <v>2541</v>
      </c>
      <c r="F285" s="38" t="s">
        <v>504</v>
      </c>
      <c r="G285" s="39">
        <v>15330</v>
      </c>
      <c r="H285" s="38">
        <v>0</v>
      </c>
      <c r="I285" s="38">
        <f>ROUND(G285*H285,6)</f>
        <v>0</v>
      </c>
      <c r="L285" s="40">
        <v>0</v>
      </c>
      <c r="M285" s="34">
        <f>ROUND(ROUND(L285,2)*ROUND(G285,3),2)</f>
        <v>0</v>
      </c>
      <c r="N285" s="38" t="s">
        <v>488</v>
      </c>
      <c r="O285">
        <f>(M285*21)/100</f>
        <v>0</v>
      </c>
      <c r="P285" t="s">
        <v>27</v>
      </c>
    </row>
    <row r="286" spans="1:16" x14ac:dyDescent="0.2">
      <c r="A286" s="37" t="s">
        <v>54</v>
      </c>
      <c r="E286" s="41" t="s">
        <v>5</v>
      </c>
    </row>
    <row r="287" spans="1:16" ht="51" x14ac:dyDescent="0.2">
      <c r="A287" s="37" t="s">
        <v>55</v>
      </c>
      <c r="E287" s="42" t="s">
        <v>2542</v>
      </c>
    </row>
    <row r="288" spans="1:16" ht="51" x14ac:dyDescent="0.2">
      <c r="A288" t="s">
        <v>57</v>
      </c>
      <c r="E288" s="41" t="s">
        <v>2539</v>
      </c>
    </row>
    <row r="289" spans="1:16" x14ac:dyDescent="0.2">
      <c r="A289" t="s">
        <v>49</v>
      </c>
      <c r="B289" s="36" t="s">
        <v>310</v>
      </c>
      <c r="C289" s="36" t="s">
        <v>2543</v>
      </c>
      <c r="D289" s="37" t="s">
        <v>5</v>
      </c>
      <c r="E289" s="13" t="s">
        <v>2544</v>
      </c>
      <c r="F289" s="38" t="s">
        <v>504</v>
      </c>
      <c r="G289" s="39">
        <v>14412</v>
      </c>
      <c r="H289" s="38">
        <v>0</v>
      </c>
      <c r="I289" s="38">
        <f>ROUND(G289*H289,6)</f>
        <v>0</v>
      </c>
      <c r="L289" s="40">
        <v>0</v>
      </c>
      <c r="M289" s="34">
        <f>ROUND(ROUND(L289,2)*ROUND(G289,3),2)</f>
        <v>0</v>
      </c>
      <c r="N289" s="38" t="s">
        <v>488</v>
      </c>
      <c r="O289">
        <f>(M289*21)/100</f>
        <v>0</v>
      </c>
      <c r="P289" t="s">
        <v>27</v>
      </c>
    </row>
    <row r="290" spans="1:16" x14ac:dyDescent="0.2">
      <c r="A290" s="37" t="s">
        <v>54</v>
      </c>
      <c r="E290" s="41" t="s">
        <v>5</v>
      </c>
    </row>
    <row r="291" spans="1:16" ht="38.25" x14ac:dyDescent="0.2">
      <c r="A291" s="37" t="s">
        <v>55</v>
      </c>
      <c r="E291" s="42" t="s">
        <v>2545</v>
      </c>
    </row>
    <row r="292" spans="1:16" ht="51" x14ac:dyDescent="0.2">
      <c r="A292" t="s">
        <v>57</v>
      </c>
      <c r="E292" s="41" t="s">
        <v>2539</v>
      </c>
    </row>
    <row r="293" spans="1:16" x14ac:dyDescent="0.2">
      <c r="A293" t="s">
        <v>49</v>
      </c>
      <c r="B293" s="36" t="s">
        <v>313</v>
      </c>
      <c r="C293" s="36" t="s">
        <v>2546</v>
      </c>
      <c r="D293" s="37" t="s">
        <v>5</v>
      </c>
      <c r="E293" s="13" t="s">
        <v>2547</v>
      </c>
      <c r="F293" s="38" t="s">
        <v>504</v>
      </c>
      <c r="G293" s="39">
        <v>918</v>
      </c>
      <c r="H293" s="38">
        <v>0</v>
      </c>
      <c r="I293" s="38">
        <f>ROUND(G293*H293,6)</f>
        <v>0</v>
      </c>
      <c r="L293" s="40">
        <v>0</v>
      </c>
      <c r="M293" s="34">
        <f>ROUND(ROUND(L293,2)*ROUND(G293,3),2)</f>
        <v>0</v>
      </c>
      <c r="N293" s="38" t="s">
        <v>488</v>
      </c>
      <c r="O293">
        <f>(M293*21)/100</f>
        <v>0</v>
      </c>
      <c r="P293" t="s">
        <v>27</v>
      </c>
    </row>
    <row r="294" spans="1:16" x14ac:dyDescent="0.2">
      <c r="A294" s="37" t="s">
        <v>54</v>
      </c>
      <c r="E294" s="41" t="s">
        <v>5</v>
      </c>
    </row>
    <row r="295" spans="1:16" x14ac:dyDescent="0.2">
      <c r="A295" s="37" t="s">
        <v>55</v>
      </c>
      <c r="E295" s="42" t="s">
        <v>2548</v>
      </c>
    </row>
    <row r="296" spans="1:16" ht="51" x14ac:dyDescent="0.2">
      <c r="A296" t="s">
        <v>57</v>
      </c>
      <c r="E296" s="41" t="s">
        <v>2539</v>
      </c>
    </row>
    <row r="297" spans="1:16" x14ac:dyDescent="0.2">
      <c r="A297" t="s">
        <v>49</v>
      </c>
      <c r="B297" s="36" t="s">
        <v>317</v>
      </c>
      <c r="C297" s="36" t="s">
        <v>2549</v>
      </c>
      <c r="D297" s="37" t="s">
        <v>5</v>
      </c>
      <c r="E297" s="13" t="s">
        <v>2550</v>
      </c>
      <c r="F297" s="38" t="s">
        <v>504</v>
      </c>
      <c r="G297" s="39">
        <v>317.99299999999999</v>
      </c>
      <c r="H297" s="38">
        <v>0</v>
      </c>
      <c r="I297" s="38">
        <f>ROUND(G297*H297,6)</f>
        <v>0</v>
      </c>
      <c r="L297" s="40">
        <v>0</v>
      </c>
      <c r="M297" s="34">
        <f>ROUND(ROUND(L297,2)*ROUND(G297,3),2)</f>
        <v>0</v>
      </c>
      <c r="N297" s="38" t="s">
        <v>269</v>
      </c>
      <c r="O297">
        <f>(M297*21)/100</f>
        <v>0</v>
      </c>
      <c r="P297" t="s">
        <v>27</v>
      </c>
    </row>
    <row r="298" spans="1:16" x14ac:dyDescent="0.2">
      <c r="A298" s="37" t="s">
        <v>54</v>
      </c>
      <c r="E298" s="41" t="s">
        <v>2551</v>
      </c>
    </row>
    <row r="299" spans="1:16" ht="25.5" x14ac:dyDescent="0.2">
      <c r="A299" s="37" t="s">
        <v>55</v>
      </c>
      <c r="E299" s="42" t="s">
        <v>2552</v>
      </c>
    </row>
    <row r="300" spans="1:16" ht="191.25" x14ac:dyDescent="0.2">
      <c r="A300" t="s">
        <v>57</v>
      </c>
      <c r="E300" s="41" t="s">
        <v>2166</v>
      </c>
    </row>
    <row r="301" spans="1:16" x14ac:dyDescent="0.2">
      <c r="A301" t="s">
        <v>49</v>
      </c>
      <c r="B301" s="36" t="s">
        <v>321</v>
      </c>
      <c r="C301" s="36" t="s">
        <v>2553</v>
      </c>
      <c r="D301" s="37" t="s">
        <v>5</v>
      </c>
      <c r="E301" s="13" t="s">
        <v>2554</v>
      </c>
      <c r="F301" s="38" t="s">
        <v>504</v>
      </c>
      <c r="G301" s="39">
        <v>1473.8</v>
      </c>
      <c r="H301" s="38">
        <v>0</v>
      </c>
      <c r="I301" s="38">
        <f>ROUND(G301*H301,6)</f>
        <v>0</v>
      </c>
      <c r="L301" s="40">
        <v>0</v>
      </c>
      <c r="M301" s="34">
        <f>ROUND(ROUND(L301,2)*ROUND(G301,3),2)</f>
        <v>0</v>
      </c>
      <c r="N301" s="38" t="s">
        <v>269</v>
      </c>
      <c r="O301">
        <f>(M301*21)/100</f>
        <v>0</v>
      </c>
      <c r="P301" t="s">
        <v>27</v>
      </c>
    </row>
    <row r="302" spans="1:16" ht="25.5" x14ac:dyDescent="0.2">
      <c r="A302" s="37" t="s">
        <v>54</v>
      </c>
      <c r="E302" s="41" t="s">
        <v>2555</v>
      </c>
    </row>
    <row r="303" spans="1:16" x14ac:dyDescent="0.2">
      <c r="A303" s="37" t="s">
        <v>55</v>
      </c>
      <c r="E303" s="42" t="s">
        <v>2556</v>
      </c>
    </row>
    <row r="304" spans="1:16" ht="191.25" x14ac:dyDescent="0.2">
      <c r="A304" t="s">
        <v>57</v>
      </c>
      <c r="E304" s="41" t="s">
        <v>2557</v>
      </c>
    </row>
    <row r="305" spans="1:16" x14ac:dyDescent="0.2">
      <c r="A305" t="s">
        <v>49</v>
      </c>
      <c r="B305" s="36" t="s">
        <v>325</v>
      </c>
      <c r="C305" s="36" t="s">
        <v>2558</v>
      </c>
      <c r="D305" s="37" t="s">
        <v>5</v>
      </c>
      <c r="E305" s="13" t="s">
        <v>2550</v>
      </c>
      <c r="F305" s="38" t="s">
        <v>504</v>
      </c>
      <c r="G305" s="39">
        <v>53.841999999999999</v>
      </c>
      <c r="H305" s="38">
        <v>0</v>
      </c>
      <c r="I305" s="38">
        <f>ROUND(G305*H305,6)</f>
        <v>0</v>
      </c>
      <c r="L305" s="40">
        <v>0</v>
      </c>
      <c r="M305" s="34">
        <f>ROUND(ROUND(L305,2)*ROUND(G305,3),2)</f>
        <v>0</v>
      </c>
      <c r="N305" s="38" t="s">
        <v>269</v>
      </c>
      <c r="O305">
        <f>(M305*21)/100</f>
        <v>0</v>
      </c>
      <c r="P305" t="s">
        <v>27</v>
      </c>
    </row>
    <row r="306" spans="1:16" ht="25.5" x14ac:dyDescent="0.2">
      <c r="A306" s="37" t="s">
        <v>54</v>
      </c>
      <c r="E306" s="41" t="s">
        <v>2559</v>
      </c>
    </row>
    <row r="307" spans="1:16" x14ac:dyDescent="0.2">
      <c r="A307" s="37" t="s">
        <v>55</v>
      </c>
      <c r="E307" s="42" t="s">
        <v>2560</v>
      </c>
    </row>
    <row r="308" spans="1:16" ht="191.25" x14ac:dyDescent="0.2">
      <c r="A308" t="s">
        <v>57</v>
      </c>
      <c r="E308" s="41" t="s">
        <v>2557</v>
      </c>
    </row>
    <row r="309" spans="1:16" x14ac:dyDescent="0.2">
      <c r="A309" t="s">
        <v>49</v>
      </c>
      <c r="B309" s="36" t="s">
        <v>329</v>
      </c>
      <c r="C309" s="36" t="s">
        <v>2561</v>
      </c>
      <c r="D309" s="37" t="s">
        <v>5</v>
      </c>
      <c r="E309" s="13" t="s">
        <v>2562</v>
      </c>
      <c r="F309" s="38" t="s">
        <v>504</v>
      </c>
      <c r="G309" s="39">
        <v>355.16</v>
      </c>
      <c r="H309" s="38">
        <v>0</v>
      </c>
      <c r="I309" s="38">
        <f>ROUND(G309*H309,6)</f>
        <v>0</v>
      </c>
      <c r="L309" s="40">
        <v>0</v>
      </c>
      <c r="M309" s="34">
        <f>ROUND(ROUND(L309,2)*ROUND(G309,3),2)</f>
        <v>0</v>
      </c>
      <c r="N309" s="38" t="s">
        <v>269</v>
      </c>
      <c r="O309">
        <f>(M309*21)/100</f>
        <v>0</v>
      </c>
      <c r="P309" t="s">
        <v>27</v>
      </c>
    </row>
    <row r="310" spans="1:16" ht="38.25" x14ac:dyDescent="0.2">
      <c r="A310" s="37" t="s">
        <v>54</v>
      </c>
      <c r="E310" s="41" t="s">
        <v>2563</v>
      </c>
    </row>
    <row r="311" spans="1:16" x14ac:dyDescent="0.2">
      <c r="A311" s="37" t="s">
        <v>55</v>
      </c>
      <c r="E311" s="42" t="s">
        <v>2564</v>
      </c>
    </row>
    <row r="312" spans="1:16" ht="191.25" x14ac:dyDescent="0.2">
      <c r="A312" t="s">
        <v>57</v>
      </c>
      <c r="E312" s="41" t="s">
        <v>2166</v>
      </c>
    </row>
    <row r="313" spans="1:16" x14ac:dyDescent="0.2">
      <c r="A313" t="s">
        <v>49</v>
      </c>
      <c r="B313" s="36" t="s">
        <v>333</v>
      </c>
      <c r="C313" s="36" t="s">
        <v>2565</v>
      </c>
      <c r="D313" s="37" t="s">
        <v>5</v>
      </c>
      <c r="E313" s="13" t="s">
        <v>2566</v>
      </c>
      <c r="F313" s="38" t="s">
        <v>504</v>
      </c>
      <c r="G313" s="39">
        <v>20.114999999999998</v>
      </c>
      <c r="H313" s="38">
        <v>0</v>
      </c>
      <c r="I313" s="38">
        <f>ROUND(G313*H313,6)</f>
        <v>0</v>
      </c>
      <c r="L313" s="40">
        <v>0</v>
      </c>
      <c r="M313" s="34">
        <f>ROUND(ROUND(L313,2)*ROUND(G313,3),2)</f>
        <v>0</v>
      </c>
      <c r="N313" s="38" t="s">
        <v>269</v>
      </c>
      <c r="O313">
        <f>(M313*21)/100</f>
        <v>0</v>
      </c>
      <c r="P313" t="s">
        <v>27</v>
      </c>
    </row>
    <row r="314" spans="1:16" ht="25.5" x14ac:dyDescent="0.2">
      <c r="A314" s="37" t="s">
        <v>54</v>
      </c>
      <c r="E314" s="41" t="s">
        <v>2567</v>
      </c>
    </row>
    <row r="315" spans="1:16" x14ac:dyDescent="0.2">
      <c r="A315" s="37" t="s">
        <v>55</v>
      </c>
      <c r="E315" s="42" t="s">
        <v>2568</v>
      </c>
    </row>
    <row r="316" spans="1:16" ht="216.75" x14ac:dyDescent="0.2">
      <c r="A316" t="s">
        <v>57</v>
      </c>
      <c r="E316" s="41" t="s">
        <v>2569</v>
      </c>
    </row>
    <row r="317" spans="1:16" x14ac:dyDescent="0.2">
      <c r="A317" t="s">
        <v>46</v>
      </c>
      <c r="C317" s="33" t="s">
        <v>81</v>
      </c>
      <c r="E317" s="35" t="s">
        <v>1677</v>
      </c>
      <c r="J317" s="34">
        <f>0</f>
        <v>0</v>
      </c>
      <c r="K317" s="34">
        <f>0</f>
        <v>0</v>
      </c>
      <c r="L317" s="34">
        <f>0+L318+L322+L326+L330+L334+L338</f>
        <v>0</v>
      </c>
      <c r="M317" s="34">
        <f>0+M318+M322+M326+M330+M334+M338</f>
        <v>0</v>
      </c>
    </row>
    <row r="318" spans="1:16" x14ac:dyDescent="0.2">
      <c r="A318" t="s">
        <v>49</v>
      </c>
      <c r="B318" s="36" t="s">
        <v>337</v>
      </c>
      <c r="C318" s="36" t="s">
        <v>2570</v>
      </c>
      <c r="D318" s="37" t="s">
        <v>5</v>
      </c>
      <c r="E318" s="13" t="s">
        <v>2571</v>
      </c>
      <c r="F318" s="38" t="s">
        <v>288</v>
      </c>
      <c r="G318" s="39">
        <v>2</v>
      </c>
      <c r="H318" s="38">
        <v>0</v>
      </c>
      <c r="I318" s="38">
        <f>ROUND(G318*H318,6)</f>
        <v>0</v>
      </c>
      <c r="L318" s="40">
        <v>0</v>
      </c>
      <c r="M318" s="34">
        <f>ROUND(ROUND(L318,2)*ROUND(G318,3),2)</f>
        <v>0</v>
      </c>
      <c r="N318" s="38" t="s">
        <v>488</v>
      </c>
      <c r="O318">
        <f>(M318*21)/100</f>
        <v>0</v>
      </c>
      <c r="P318" t="s">
        <v>27</v>
      </c>
    </row>
    <row r="319" spans="1:16" x14ac:dyDescent="0.2">
      <c r="A319" s="37" t="s">
        <v>54</v>
      </c>
      <c r="E319" s="41" t="s">
        <v>2572</v>
      </c>
    </row>
    <row r="320" spans="1:16" x14ac:dyDescent="0.2">
      <c r="A320" s="37" t="s">
        <v>55</v>
      </c>
      <c r="E320" s="42" t="s">
        <v>2455</v>
      </c>
    </row>
    <row r="321" spans="1:16" ht="242.25" x14ac:dyDescent="0.2">
      <c r="A321" t="s">
        <v>57</v>
      </c>
      <c r="E321" s="41" t="s">
        <v>2573</v>
      </c>
    </row>
    <row r="322" spans="1:16" x14ac:dyDescent="0.2">
      <c r="A322" t="s">
        <v>49</v>
      </c>
      <c r="B322" s="36" t="s">
        <v>342</v>
      </c>
      <c r="C322" s="36" t="s">
        <v>2574</v>
      </c>
      <c r="D322" s="37" t="s">
        <v>5</v>
      </c>
      <c r="E322" s="13" t="s">
        <v>2575</v>
      </c>
      <c r="F322" s="38" t="s">
        <v>288</v>
      </c>
      <c r="G322" s="39">
        <v>38</v>
      </c>
      <c r="H322" s="38">
        <v>0</v>
      </c>
      <c r="I322" s="38">
        <f>ROUND(G322*H322,6)</f>
        <v>0</v>
      </c>
      <c r="L322" s="40">
        <v>0</v>
      </c>
      <c r="M322" s="34">
        <f>ROUND(ROUND(L322,2)*ROUND(G322,3),2)</f>
        <v>0</v>
      </c>
      <c r="N322" s="38" t="s">
        <v>488</v>
      </c>
      <c r="O322">
        <f>(M322*21)/100</f>
        <v>0</v>
      </c>
      <c r="P322" t="s">
        <v>27</v>
      </c>
    </row>
    <row r="323" spans="1:16" x14ac:dyDescent="0.2">
      <c r="A323" s="37" t="s">
        <v>54</v>
      </c>
      <c r="E323" s="41" t="s">
        <v>5</v>
      </c>
    </row>
    <row r="324" spans="1:16" ht="25.5" x14ac:dyDescent="0.2">
      <c r="A324" s="37" t="s">
        <v>55</v>
      </c>
      <c r="E324" s="42" t="s">
        <v>2576</v>
      </c>
    </row>
    <row r="325" spans="1:16" ht="242.25" x14ac:dyDescent="0.2">
      <c r="A325" t="s">
        <v>57</v>
      </c>
      <c r="E325" s="41" t="s">
        <v>2573</v>
      </c>
    </row>
    <row r="326" spans="1:16" x14ac:dyDescent="0.2">
      <c r="A326" t="s">
        <v>49</v>
      </c>
      <c r="B326" s="36" t="s">
        <v>345</v>
      </c>
      <c r="C326" s="36" t="s">
        <v>2577</v>
      </c>
      <c r="D326" s="37" t="s">
        <v>5</v>
      </c>
      <c r="E326" s="13" t="s">
        <v>2578</v>
      </c>
      <c r="F326" s="38" t="s">
        <v>288</v>
      </c>
      <c r="G326" s="39">
        <v>30</v>
      </c>
      <c r="H326" s="38">
        <v>0</v>
      </c>
      <c r="I326" s="38">
        <f>ROUND(G326*H326,6)</f>
        <v>0</v>
      </c>
      <c r="L326" s="40">
        <v>0</v>
      </c>
      <c r="M326" s="34">
        <f>ROUND(ROUND(L326,2)*ROUND(G326,3),2)</f>
        <v>0</v>
      </c>
      <c r="N326" s="38" t="s">
        <v>488</v>
      </c>
      <c r="O326">
        <f>(M326*21)/100</f>
        <v>0</v>
      </c>
      <c r="P326" t="s">
        <v>27</v>
      </c>
    </row>
    <row r="327" spans="1:16" x14ac:dyDescent="0.2">
      <c r="A327" s="37" t="s">
        <v>54</v>
      </c>
      <c r="E327" s="41" t="s">
        <v>2579</v>
      </c>
    </row>
    <row r="328" spans="1:16" x14ac:dyDescent="0.2">
      <c r="A328" s="37" t="s">
        <v>55</v>
      </c>
      <c r="E328" s="42" t="s">
        <v>2580</v>
      </c>
    </row>
    <row r="329" spans="1:16" ht="242.25" x14ac:dyDescent="0.2">
      <c r="A329" t="s">
        <v>57</v>
      </c>
      <c r="E329" s="41" t="s">
        <v>2581</v>
      </c>
    </row>
    <row r="330" spans="1:16" x14ac:dyDescent="0.2">
      <c r="A330" t="s">
        <v>49</v>
      </c>
      <c r="B330" s="36" t="s">
        <v>349</v>
      </c>
      <c r="C330" s="36" t="s">
        <v>2582</v>
      </c>
      <c r="D330" s="37" t="s">
        <v>5</v>
      </c>
      <c r="E330" s="13" t="s">
        <v>2583</v>
      </c>
      <c r="F330" s="38" t="s">
        <v>288</v>
      </c>
      <c r="G330" s="39">
        <v>1.5</v>
      </c>
      <c r="H330" s="38">
        <v>0</v>
      </c>
      <c r="I330" s="38">
        <f>ROUND(G330*H330,6)</f>
        <v>0</v>
      </c>
      <c r="L330" s="40">
        <v>0</v>
      </c>
      <c r="M330" s="34">
        <f>ROUND(ROUND(L330,2)*ROUND(G330,3),2)</f>
        <v>0</v>
      </c>
      <c r="N330" s="38" t="s">
        <v>488</v>
      </c>
      <c r="O330">
        <f>(M330*21)/100</f>
        <v>0</v>
      </c>
      <c r="P330" t="s">
        <v>27</v>
      </c>
    </row>
    <row r="331" spans="1:16" x14ac:dyDescent="0.2">
      <c r="A331" s="37" t="s">
        <v>54</v>
      </c>
      <c r="E331" s="41" t="s">
        <v>2584</v>
      </c>
    </row>
    <row r="332" spans="1:16" x14ac:dyDescent="0.2">
      <c r="A332" s="37" t="s">
        <v>55</v>
      </c>
      <c r="E332" s="42" t="s">
        <v>2585</v>
      </c>
    </row>
    <row r="333" spans="1:16" ht="242.25" x14ac:dyDescent="0.2">
      <c r="A333" t="s">
        <v>57</v>
      </c>
      <c r="E333" s="41" t="s">
        <v>2581</v>
      </c>
    </row>
    <row r="334" spans="1:16" x14ac:dyDescent="0.2">
      <c r="A334" t="s">
        <v>49</v>
      </c>
      <c r="B334" s="36" t="s">
        <v>352</v>
      </c>
      <c r="C334" s="36" t="s">
        <v>2586</v>
      </c>
      <c r="D334" s="37" t="s">
        <v>5</v>
      </c>
      <c r="E334" s="13" t="s">
        <v>2587</v>
      </c>
      <c r="F334" s="38" t="s">
        <v>52</v>
      </c>
      <c r="G334" s="39">
        <v>1</v>
      </c>
      <c r="H334" s="38">
        <v>0</v>
      </c>
      <c r="I334" s="38">
        <f>ROUND(G334*H334,6)</f>
        <v>0</v>
      </c>
      <c r="L334" s="40">
        <v>0</v>
      </c>
      <c r="M334" s="34">
        <f>ROUND(ROUND(L334,2)*ROUND(G334,3),2)</f>
        <v>0</v>
      </c>
      <c r="N334" s="38" t="s">
        <v>488</v>
      </c>
      <c r="O334">
        <f>(M334*21)/100</f>
        <v>0</v>
      </c>
      <c r="P334" t="s">
        <v>27</v>
      </c>
    </row>
    <row r="335" spans="1:16" x14ac:dyDescent="0.2">
      <c r="A335" s="37" t="s">
        <v>54</v>
      </c>
      <c r="E335" s="41" t="s">
        <v>5</v>
      </c>
    </row>
    <row r="336" spans="1:16" x14ac:dyDescent="0.2">
      <c r="A336" s="37" t="s">
        <v>55</v>
      </c>
      <c r="E336" s="42" t="s">
        <v>2588</v>
      </c>
    </row>
    <row r="337" spans="1:16" ht="63.75" x14ac:dyDescent="0.2">
      <c r="A337" t="s">
        <v>57</v>
      </c>
      <c r="E337" s="41" t="s">
        <v>2589</v>
      </c>
    </row>
    <row r="338" spans="1:16" x14ac:dyDescent="0.2">
      <c r="A338" t="s">
        <v>49</v>
      </c>
      <c r="B338" s="36" t="s">
        <v>355</v>
      </c>
      <c r="C338" s="36" t="s">
        <v>2590</v>
      </c>
      <c r="D338" s="37" t="s">
        <v>5</v>
      </c>
      <c r="E338" s="13" t="s">
        <v>2591</v>
      </c>
      <c r="F338" s="38" t="s">
        <v>52</v>
      </c>
      <c r="G338" s="39">
        <v>2</v>
      </c>
      <c r="H338" s="38">
        <v>0</v>
      </c>
      <c r="I338" s="38">
        <f>ROUND(G338*H338,6)</f>
        <v>0</v>
      </c>
      <c r="L338" s="40">
        <v>0</v>
      </c>
      <c r="M338" s="34">
        <f>ROUND(ROUND(L338,2)*ROUND(G338,3),2)</f>
        <v>0</v>
      </c>
      <c r="N338" s="38" t="s">
        <v>488</v>
      </c>
      <c r="O338">
        <f>(M338*21)/100</f>
        <v>0</v>
      </c>
      <c r="P338" t="s">
        <v>27</v>
      </c>
    </row>
    <row r="339" spans="1:16" x14ac:dyDescent="0.2">
      <c r="A339" s="37" t="s">
        <v>54</v>
      </c>
      <c r="E339" s="41" t="s">
        <v>2592</v>
      </c>
    </row>
    <row r="340" spans="1:16" x14ac:dyDescent="0.2">
      <c r="A340" s="37" t="s">
        <v>55</v>
      </c>
      <c r="E340" s="42" t="s">
        <v>2455</v>
      </c>
    </row>
    <row r="341" spans="1:16" ht="38.25" x14ac:dyDescent="0.2">
      <c r="A341" t="s">
        <v>57</v>
      </c>
      <c r="E341" s="41" t="s">
        <v>2593</v>
      </c>
    </row>
    <row r="342" spans="1:16" x14ac:dyDescent="0.2">
      <c r="A342" t="s">
        <v>46</v>
      </c>
      <c r="C342" s="33" t="s">
        <v>85</v>
      </c>
      <c r="E342" s="35" t="s">
        <v>2258</v>
      </c>
      <c r="J342" s="34">
        <f>0</f>
        <v>0</v>
      </c>
      <c r="K342" s="34">
        <f>0</f>
        <v>0</v>
      </c>
      <c r="L342" s="34">
        <f>0+L343+L347+L351+L355+L359+L363+L367+L371+L375+L379+L383+L387+L391+L395+L399+L403+L407+L411+L415+L419+L423+L427+L431+L435+L439+L443</f>
        <v>0</v>
      </c>
      <c r="M342" s="34">
        <f>0+M343+M347+M351+M355+M359+M363+M367+M371+M375+M379+M383+M387+M391+M395+M399+M403+M407+M411+M415+M419+M423+M427+M431+M435+M439+M443</f>
        <v>0</v>
      </c>
    </row>
    <row r="343" spans="1:16" x14ac:dyDescent="0.2">
      <c r="A343" t="s">
        <v>49</v>
      </c>
      <c r="B343" s="36" t="s">
        <v>358</v>
      </c>
      <c r="C343" s="36" t="s">
        <v>1850</v>
      </c>
      <c r="D343" s="37" t="s">
        <v>5</v>
      </c>
      <c r="E343" s="13" t="s">
        <v>1851</v>
      </c>
      <c r="F343" s="38" t="s">
        <v>288</v>
      </c>
      <c r="G343" s="39">
        <v>159.53</v>
      </c>
      <c r="H343" s="38">
        <v>0</v>
      </c>
      <c r="I343" s="38">
        <f>ROUND(G343*H343,6)</f>
        <v>0</v>
      </c>
      <c r="L343" s="40">
        <v>0</v>
      </c>
      <c r="M343" s="34">
        <f>ROUND(ROUND(L343,2)*ROUND(G343,3),2)</f>
        <v>0</v>
      </c>
      <c r="N343" s="38" t="s">
        <v>488</v>
      </c>
      <c r="O343">
        <f>(M343*21)/100</f>
        <v>0</v>
      </c>
      <c r="P343" t="s">
        <v>27</v>
      </c>
    </row>
    <row r="344" spans="1:16" x14ac:dyDescent="0.2">
      <c r="A344" s="37" t="s">
        <v>54</v>
      </c>
      <c r="E344" s="41" t="s">
        <v>5</v>
      </c>
    </row>
    <row r="345" spans="1:16" x14ac:dyDescent="0.2">
      <c r="A345" s="37" t="s">
        <v>55</v>
      </c>
      <c r="E345" s="42" t="s">
        <v>2594</v>
      </c>
    </row>
    <row r="346" spans="1:16" ht="63.75" x14ac:dyDescent="0.2">
      <c r="A346" t="s">
        <v>57</v>
      </c>
      <c r="E346" s="41" t="s">
        <v>2595</v>
      </c>
    </row>
    <row r="347" spans="1:16" x14ac:dyDescent="0.2">
      <c r="A347" t="s">
        <v>49</v>
      </c>
      <c r="B347" s="36" t="s">
        <v>362</v>
      </c>
      <c r="C347" s="36" t="s">
        <v>2596</v>
      </c>
      <c r="D347" s="37" t="s">
        <v>5</v>
      </c>
      <c r="E347" s="13" t="s">
        <v>2597</v>
      </c>
      <c r="F347" s="38" t="s">
        <v>52</v>
      </c>
      <c r="G347" s="39">
        <v>10</v>
      </c>
      <c r="H347" s="38">
        <v>0</v>
      </c>
      <c r="I347" s="38">
        <f>ROUND(G347*H347,6)</f>
        <v>0</v>
      </c>
      <c r="L347" s="40">
        <v>0</v>
      </c>
      <c r="M347" s="34">
        <f>ROUND(ROUND(L347,2)*ROUND(G347,3),2)</f>
        <v>0</v>
      </c>
      <c r="N347" s="38" t="s">
        <v>488</v>
      </c>
      <c r="O347">
        <f>(M347*21)/100</f>
        <v>0</v>
      </c>
      <c r="P347" t="s">
        <v>27</v>
      </c>
    </row>
    <row r="348" spans="1:16" x14ac:dyDescent="0.2">
      <c r="A348" s="37" t="s">
        <v>54</v>
      </c>
      <c r="E348" s="41" t="s">
        <v>5</v>
      </c>
    </row>
    <row r="349" spans="1:16" x14ac:dyDescent="0.2">
      <c r="A349" s="37" t="s">
        <v>55</v>
      </c>
      <c r="E349" s="42" t="s">
        <v>2598</v>
      </c>
    </row>
    <row r="350" spans="1:16" ht="38.25" x14ac:dyDescent="0.2">
      <c r="A350" t="s">
        <v>57</v>
      </c>
      <c r="E350" s="41" t="s">
        <v>2599</v>
      </c>
    </row>
    <row r="351" spans="1:16" x14ac:dyDescent="0.2">
      <c r="A351" t="s">
        <v>49</v>
      </c>
      <c r="B351" s="36" t="s">
        <v>366</v>
      </c>
      <c r="C351" s="36" t="s">
        <v>2600</v>
      </c>
      <c r="D351" s="37" t="s">
        <v>5</v>
      </c>
      <c r="E351" s="13" t="s">
        <v>2601</v>
      </c>
      <c r="F351" s="38" t="s">
        <v>288</v>
      </c>
      <c r="G351" s="39">
        <v>93.35</v>
      </c>
      <c r="H351" s="38">
        <v>0</v>
      </c>
      <c r="I351" s="38">
        <f>ROUND(G351*H351,6)</f>
        <v>0</v>
      </c>
      <c r="L351" s="40">
        <v>0</v>
      </c>
      <c r="M351" s="34">
        <f>ROUND(ROUND(L351,2)*ROUND(G351,3),2)</f>
        <v>0</v>
      </c>
      <c r="N351" s="38" t="s">
        <v>488</v>
      </c>
      <c r="O351">
        <f>(M351*21)/100</f>
        <v>0</v>
      </c>
      <c r="P351" t="s">
        <v>27</v>
      </c>
    </row>
    <row r="352" spans="1:16" ht="25.5" x14ac:dyDescent="0.2">
      <c r="A352" s="37" t="s">
        <v>54</v>
      </c>
      <c r="E352" s="41" t="s">
        <v>2602</v>
      </c>
    </row>
    <row r="353" spans="1:16" x14ac:dyDescent="0.2">
      <c r="A353" s="37" t="s">
        <v>55</v>
      </c>
      <c r="E353" s="42" t="s">
        <v>2603</v>
      </c>
    </row>
    <row r="354" spans="1:16" ht="51" x14ac:dyDescent="0.2">
      <c r="A354" t="s">
        <v>57</v>
      </c>
      <c r="E354" s="41" t="s">
        <v>2604</v>
      </c>
    </row>
    <row r="355" spans="1:16" x14ac:dyDescent="0.2">
      <c r="A355" t="s">
        <v>49</v>
      </c>
      <c r="B355" s="36" t="s">
        <v>370</v>
      </c>
      <c r="C355" s="36" t="s">
        <v>2069</v>
      </c>
      <c r="D355" s="37" t="s">
        <v>5</v>
      </c>
      <c r="E355" s="13" t="s">
        <v>2070</v>
      </c>
      <c r="F355" s="38" t="s">
        <v>504</v>
      </c>
      <c r="G355" s="39">
        <v>43.5</v>
      </c>
      <c r="H355" s="38">
        <v>0</v>
      </c>
      <c r="I355" s="38">
        <f>ROUND(G355*H355,6)</f>
        <v>0</v>
      </c>
      <c r="L355" s="40">
        <v>0</v>
      </c>
      <c r="M355" s="34">
        <f>ROUND(ROUND(L355,2)*ROUND(G355,3),2)</f>
        <v>0</v>
      </c>
      <c r="N355" s="38" t="s">
        <v>488</v>
      </c>
      <c r="O355">
        <f>(M355*21)/100</f>
        <v>0</v>
      </c>
      <c r="P355" t="s">
        <v>27</v>
      </c>
    </row>
    <row r="356" spans="1:16" x14ac:dyDescent="0.2">
      <c r="A356" s="37" t="s">
        <v>54</v>
      </c>
      <c r="E356" s="41" t="s">
        <v>5</v>
      </c>
    </row>
    <row r="357" spans="1:16" x14ac:dyDescent="0.2">
      <c r="A357" s="37" t="s">
        <v>55</v>
      </c>
      <c r="E357" s="42" t="s">
        <v>2605</v>
      </c>
    </row>
    <row r="358" spans="1:16" ht="25.5" x14ac:dyDescent="0.2">
      <c r="A358" t="s">
        <v>57</v>
      </c>
      <c r="E358" s="41" t="s">
        <v>2073</v>
      </c>
    </row>
    <row r="359" spans="1:16" x14ac:dyDescent="0.2">
      <c r="A359" t="s">
        <v>49</v>
      </c>
      <c r="B359" s="36" t="s">
        <v>373</v>
      </c>
      <c r="C359" s="36" t="s">
        <v>2606</v>
      </c>
      <c r="D359" s="37" t="s">
        <v>5</v>
      </c>
      <c r="E359" s="13" t="s">
        <v>2607</v>
      </c>
      <c r="F359" s="38" t="s">
        <v>504</v>
      </c>
      <c r="G359" s="39">
        <v>4.34</v>
      </c>
      <c r="H359" s="38">
        <v>0</v>
      </c>
      <c r="I359" s="38">
        <f>ROUND(G359*H359,6)</f>
        <v>0</v>
      </c>
      <c r="L359" s="40">
        <v>0</v>
      </c>
      <c r="M359" s="34">
        <f>ROUND(ROUND(L359,2)*ROUND(G359,3),2)</f>
        <v>0</v>
      </c>
      <c r="N359" s="38" t="s">
        <v>488</v>
      </c>
      <c r="O359">
        <f>(M359*21)/100</f>
        <v>0</v>
      </c>
      <c r="P359" t="s">
        <v>27</v>
      </c>
    </row>
    <row r="360" spans="1:16" x14ac:dyDescent="0.2">
      <c r="A360" s="37" t="s">
        <v>54</v>
      </c>
      <c r="E360" s="41" t="s">
        <v>5</v>
      </c>
    </row>
    <row r="361" spans="1:16" x14ac:dyDescent="0.2">
      <c r="A361" s="37" t="s">
        <v>55</v>
      </c>
      <c r="E361" s="42" t="s">
        <v>2608</v>
      </c>
    </row>
    <row r="362" spans="1:16" ht="25.5" x14ac:dyDescent="0.2">
      <c r="A362" t="s">
        <v>57</v>
      </c>
      <c r="E362" s="41" t="s">
        <v>2609</v>
      </c>
    </row>
    <row r="363" spans="1:16" x14ac:dyDescent="0.2">
      <c r="A363" t="s">
        <v>49</v>
      </c>
      <c r="B363" s="36" t="s">
        <v>377</v>
      </c>
      <c r="C363" s="36" t="s">
        <v>2610</v>
      </c>
      <c r="D363" s="37" t="s">
        <v>5</v>
      </c>
      <c r="E363" s="13" t="s">
        <v>2611</v>
      </c>
      <c r="F363" s="38" t="s">
        <v>288</v>
      </c>
      <c r="G363" s="39">
        <v>8.0399999999999991</v>
      </c>
      <c r="H363" s="38">
        <v>0</v>
      </c>
      <c r="I363" s="38">
        <f>ROUND(G363*H363,6)</f>
        <v>0</v>
      </c>
      <c r="L363" s="40">
        <v>0</v>
      </c>
      <c r="M363" s="34">
        <f>ROUND(ROUND(L363,2)*ROUND(G363,3),2)</f>
        <v>0</v>
      </c>
      <c r="N363" s="38" t="s">
        <v>488</v>
      </c>
      <c r="O363">
        <f>(M363*21)/100</f>
        <v>0</v>
      </c>
      <c r="P363" t="s">
        <v>27</v>
      </c>
    </row>
    <row r="364" spans="1:16" x14ac:dyDescent="0.2">
      <c r="A364" s="37" t="s">
        <v>54</v>
      </c>
      <c r="E364" s="41" t="s">
        <v>5</v>
      </c>
    </row>
    <row r="365" spans="1:16" x14ac:dyDescent="0.2">
      <c r="A365" s="37" t="s">
        <v>55</v>
      </c>
      <c r="E365" s="42" t="s">
        <v>2612</v>
      </c>
    </row>
    <row r="366" spans="1:16" ht="25.5" x14ac:dyDescent="0.2">
      <c r="A366" t="s">
        <v>57</v>
      </c>
      <c r="E366" s="41" t="s">
        <v>2609</v>
      </c>
    </row>
    <row r="367" spans="1:16" ht="25.5" x14ac:dyDescent="0.2">
      <c r="A367" t="s">
        <v>49</v>
      </c>
      <c r="B367" s="36" t="s">
        <v>382</v>
      </c>
      <c r="C367" s="36" t="s">
        <v>2613</v>
      </c>
      <c r="D367" s="37" t="s">
        <v>5</v>
      </c>
      <c r="E367" s="13" t="s">
        <v>2614</v>
      </c>
      <c r="F367" s="38" t="s">
        <v>288</v>
      </c>
      <c r="G367" s="39">
        <v>36.64</v>
      </c>
      <c r="H367" s="38">
        <v>0</v>
      </c>
      <c r="I367" s="38">
        <f>ROUND(G367*H367,6)</f>
        <v>0</v>
      </c>
      <c r="L367" s="40">
        <v>0</v>
      </c>
      <c r="M367" s="34">
        <f>ROUND(ROUND(L367,2)*ROUND(G367,3),2)</f>
        <v>0</v>
      </c>
      <c r="N367" s="38" t="s">
        <v>488</v>
      </c>
      <c r="O367">
        <f>(M367*21)/100</f>
        <v>0</v>
      </c>
      <c r="P367" t="s">
        <v>27</v>
      </c>
    </row>
    <row r="368" spans="1:16" x14ac:dyDescent="0.2">
      <c r="A368" s="37" t="s">
        <v>54</v>
      </c>
      <c r="E368" s="41" t="s">
        <v>5</v>
      </c>
    </row>
    <row r="369" spans="1:16" x14ac:dyDescent="0.2">
      <c r="A369" s="37" t="s">
        <v>55</v>
      </c>
      <c r="E369" s="42" t="s">
        <v>2615</v>
      </c>
    </row>
    <row r="370" spans="1:16" ht="38.25" x14ac:dyDescent="0.2">
      <c r="A370" t="s">
        <v>57</v>
      </c>
      <c r="E370" s="41" t="s">
        <v>2616</v>
      </c>
    </row>
    <row r="371" spans="1:16" x14ac:dyDescent="0.2">
      <c r="A371" t="s">
        <v>49</v>
      </c>
      <c r="B371" s="36" t="s">
        <v>384</v>
      </c>
      <c r="C371" s="36" t="s">
        <v>2617</v>
      </c>
      <c r="D371" s="37" t="s">
        <v>5</v>
      </c>
      <c r="E371" s="13" t="s">
        <v>2618</v>
      </c>
      <c r="F371" s="38" t="s">
        <v>288</v>
      </c>
      <c r="G371" s="39">
        <v>21.99</v>
      </c>
      <c r="H371" s="38">
        <v>0</v>
      </c>
      <c r="I371" s="38">
        <f>ROUND(G371*H371,6)</f>
        <v>0</v>
      </c>
      <c r="L371" s="40">
        <v>0</v>
      </c>
      <c r="M371" s="34">
        <f>ROUND(ROUND(L371,2)*ROUND(G371,3),2)</f>
        <v>0</v>
      </c>
      <c r="N371" s="38" t="s">
        <v>488</v>
      </c>
      <c r="O371">
        <f>(M371*21)/100</f>
        <v>0</v>
      </c>
      <c r="P371" t="s">
        <v>27</v>
      </c>
    </row>
    <row r="372" spans="1:16" x14ac:dyDescent="0.2">
      <c r="A372" s="37" t="s">
        <v>54</v>
      </c>
      <c r="E372" s="41" t="s">
        <v>5</v>
      </c>
    </row>
    <row r="373" spans="1:16" x14ac:dyDescent="0.2">
      <c r="A373" s="37" t="s">
        <v>55</v>
      </c>
      <c r="E373" s="42" t="s">
        <v>2619</v>
      </c>
    </row>
    <row r="374" spans="1:16" ht="25.5" x14ac:dyDescent="0.2">
      <c r="A374" t="s">
        <v>57</v>
      </c>
      <c r="E374" s="41" t="s">
        <v>2609</v>
      </c>
    </row>
    <row r="375" spans="1:16" x14ac:dyDescent="0.2">
      <c r="A375" t="s">
        <v>49</v>
      </c>
      <c r="B375" s="36" t="s">
        <v>387</v>
      </c>
      <c r="C375" s="36" t="s">
        <v>2620</v>
      </c>
      <c r="D375" s="37" t="s">
        <v>5</v>
      </c>
      <c r="E375" s="13" t="s">
        <v>2621</v>
      </c>
      <c r="F375" s="38" t="s">
        <v>288</v>
      </c>
      <c r="G375" s="39">
        <v>17.05</v>
      </c>
      <c r="H375" s="38">
        <v>0</v>
      </c>
      <c r="I375" s="38">
        <f>ROUND(G375*H375,6)</f>
        <v>0</v>
      </c>
      <c r="L375" s="40">
        <v>0</v>
      </c>
      <c r="M375" s="34">
        <f>ROUND(ROUND(L375,2)*ROUND(G375,3),2)</f>
        <v>0</v>
      </c>
      <c r="N375" s="38" t="s">
        <v>488</v>
      </c>
      <c r="O375">
        <f>(M375*21)/100</f>
        <v>0</v>
      </c>
      <c r="P375" t="s">
        <v>27</v>
      </c>
    </row>
    <row r="376" spans="1:16" x14ac:dyDescent="0.2">
      <c r="A376" s="37" t="s">
        <v>54</v>
      </c>
      <c r="E376" s="41" t="s">
        <v>5</v>
      </c>
    </row>
    <row r="377" spans="1:16" x14ac:dyDescent="0.2">
      <c r="A377" s="37" t="s">
        <v>55</v>
      </c>
      <c r="E377" s="42" t="s">
        <v>2622</v>
      </c>
    </row>
    <row r="378" spans="1:16" ht="293.25" x14ac:dyDescent="0.2">
      <c r="A378" t="s">
        <v>57</v>
      </c>
      <c r="E378" s="41" t="s">
        <v>2623</v>
      </c>
    </row>
    <row r="379" spans="1:16" x14ac:dyDescent="0.2">
      <c r="A379" t="s">
        <v>49</v>
      </c>
      <c r="B379" s="36" t="s">
        <v>390</v>
      </c>
      <c r="C379" s="36" t="s">
        <v>2624</v>
      </c>
      <c r="D379" s="37" t="s">
        <v>5</v>
      </c>
      <c r="E379" s="13" t="s">
        <v>2625</v>
      </c>
      <c r="F379" s="38" t="s">
        <v>288</v>
      </c>
      <c r="G379" s="39">
        <v>15.75</v>
      </c>
      <c r="H379" s="38">
        <v>0</v>
      </c>
      <c r="I379" s="38">
        <f>ROUND(G379*H379,6)</f>
        <v>0</v>
      </c>
      <c r="L379" s="40">
        <v>0</v>
      </c>
      <c r="M379" s="34">
        <f>ROUND(ROUND(L379,2)*ROUND(G379,3),2)</f>
        <v>0</v>
      </c>
      <c r="N379" s="38" t="s">
        <v>488</v>
      </c>
      <c r="O379">
        <f>(M379*21)/100</f>
        <v>0</v>
      </c>
      <c r="P379" t="s">
        <v>27</v>
      </c>
    </row>
    <row r="380" spans="1:16" x14ac:dyDescent="0.2">
      <c r="A380" s="37" t="s">
        <v>54</v>
      </c>
      <c r="E380" s="41" t="s">
        <v>2626</v>
      </c>
    </row>
    <row r="381" spans="1:16" x14ac:dyDescent="0.2">
      <c r="A381" s="37" t="s">
        <v>55</v>
      </c>
      <c r="E381" s="42" t="s">
        <v>2627</v>
      </c>
    </row>
    <row r="382" spans="1:16" ht="293.25" x14ac:dyDescent="0.2">
      <c r="A382" t="s">
        <v>57</v>
      </c>
      <c r="E382" s="41" t="s">
        <v>2623</v>
      </c>
    </row>
    <row r="383" spans="1:16" x14ac:dyDescent="0.2">
      <c r="A383" t="s">
        <v>49</v>
      </c>
      <c r="B383" s="36" t="s">
        <v>393</v>
      </c>
      <c r="C383" s="36" t="s">
        <v>2628</v>
      </c>
      <c r="D383" s="37" t="s">
        <v>5</v>
      </c>
      <c r="E383" s="13" t="s">
        <v>2629</v>
      </c>
      <c r="F383" s="38" t="s">
        <v>52</v>
      </c>
      <c r="G383" s="39">
        <v>2</v>
      </c>
      <c r="H383" s="38">
        <v>0</v>
      </c>
      <c r="I383" s="38">
        <f>ROUND(G383*H383,6)</f>
        <v>0</v>
      </c>
      <c r="L383" s="40">
        <v>0</v>
      </c>
      <c r="M383" s="34">
        <f>ROUND(ROUND(L383,2)*ROUND(G383,3),2)</f>
        <v>0</v>
      </c>
      <c r="N383" s="38" t="s">
        <v>488</v>
      </c>
      <c r="O383">
        <f>(M383*21)/100</f>
        <v>0</v>
      </c>
      <c r="P383" t="s">
        <v>27</v>
      </c>
    </row>
    <row r="384" spans="1:16" x14ac:dyDescent="0.2">
      <c r="A384" s="37" t="s">
        <v>54</v>
      </c>
      <c r="E384" s="41" t="s">
        <v>5</v>
      </c>
    </row>
    <row r="385" spans="1:16" x14ac:dyDescent="0.2">
      <c r="A385" s="37" t="s">
        <v>55</v>
      </c>
      <c r="E385" s="42" t="s">
        <v>2630</v>
      </c>
    </row>
    <row r="386" spans="1:16" ht="140.25" x14ac:dyDescent="0.2">
      <c r="A386" t="s">
        <v>57</v>
      </c>
      <c r="E386" s="41" t="s">
        <v>2631</v>
      </c>
    </row>
    <row r="387" spans="1:16" x14ac:dyDescent="0.2">
      <c r="A387" t="s">
        <v>49</v>
      </c>
      <c r="B387" s="36" t="s">
        <v>396</v>
      </c>
      <c r="C387" s="36" t="s">
        <v>2632</v>
      </c>
      <c r="D387" s="37" t="s">
        <v>5</v>
      </c>
      <c r="E387" s="13" t="s">
        <v>2633</v>
      </c>
      <c r="F387" s="38" t="s">
        <v>52</v>
      </c>
      <c r="G387" s="39">
        <v>1</v>
      </c>
      <c r="H387" s="38">
        <v>0</v>
      </c>
      <c r="I387" s="38">
        <f>ROUND(G387*H387,6)</f>
        <v>0</v>
      </c>
      <c r="L387" s="40">
        <v>0</v>
      </c>
      <c r="M387" s="34">
        <f>ROUND(ROUND(L387,2)*ROUND(G387,3),2)</f>
        <v>0</v>
      </c>
      <c r="N387" s="38" t="s">
        <v>488</v>
      </c>
      <c r="O387">
        <f>(M387*21)/100</f>
        <v>0</v>
      </c>
      <c r="P387" t="s">
        <v>27</v>
      </c>
    </row>
    <row r="388" spans="1:16" x14ac:dyDescent="0.2">
      <c r="A388" s="37" t="s">
        <v>54</v>
      </c>
      <c r="E388" s="41" t="s">
        <v>5</v>
      </c>
    </row>
    <row r="389" spans="1:16" x14ac:dyDescent="0.2">
      <c r="A389" s="37" t="s">
        <v>55</v>
      </c>
      <c r="E389" s="42" t="s">
        <v>2634</v>
      </c>
    </row>
    <row r="390" spans="1:16" ht="140.25" x14ac:dyDescent="0.2">
      <c r="A390" t="s">
        <v>57</v>
      </c>
      <c r="E390" s="41" t="s">
        <v>2631</v>
      </c>
    </row>
    <row r="391" spans="1:16" x14ac:dyDescent="0.2">
      <c r="A391" t="s">
        <v>49</v>
      </c>
      <c r="B391" s="36" t="s">
        <v>399</v>
      </c>
      <c r="C391" s="36" t="s">
        <v>2635</v>
      </c>
      <c r="D391" s="37" t="s">
        <v>5</v>
      </c>
      <c r="E391" s="13" t="s">
        <v>2636</v>
      </c>
      <c r="F391" s="38" t="s">
        <v>52</v>
      </c>
      <c r="G391" s="39">
        <v>1</v>
      </c>
      <c r="H391" s="38">
        <v>0</v>
      </c>
      <c r="I391" s="38">
        <f>ROUND(G391*H391,6)</f>
        <v>0</v>
      </c>
      <c r="L391" s="40">
        <v>0</v>
      </c>
      <c r="M391" s="34">
        <f>ROUND(ROUND(L391,2)*ROUND(G391,3),2)</f>
        <v>0</v>
      </c>
      <c r="N391" s="38" t="s">
        <v>488</v>
      </c>
      <c r="O391">
        <f>(M391*21)/100</f>
        <v>0</v>
      </c>
      <c r="P391" t="s">
        <v>27</v>
      </c>
    </row>
    <row r="392" spans="1:16" x14ac:dyDescent="0.2">
      <c r="A392" s="37" t="s">
        <v>54</v>
      </c>
      <c r="E392" s="41" t="s">
        <v>5</v>
      </c>
    </row>
    <row r="393" spans="1:16" x14ac:dyDescent="0.2">
      <c r="A393" s="37" t="s">
        <v>55</v>
      </c>
      <c r="E393" s="42" t="s">
        <v>2634</v>
      </c>
    </row>
    <row r="394" spans="1:16" ht="140.25" x14ac:dyDescent="0.2">
      <c r="A394" t="s">
        <v>57</v>
      </c>
      <c r="E394" s="41" t="s">
        <v>2631</v>
      </c>
    </row>
    <row r="395" spans="1:16" x14ac:dyDescent="0.2">
      <c r="A395" t="s">
        <v>49</v>
      </c>
      <c r="B395" s="36" t="s">
        <v>402</v>
      </c>
      <c r="C395" s="36" t="s">
        <v>2637</v>
      </c>
      <c r="D395" s="37" t="s">
        <v>47</v>
      </c>
      <c r="E395" s="13" t="s">
        <v>2638</v>
      </c>
      <c r="F395" s="38" t="s">
        <v>819</v>
      </c>
      <c r="G395" s="39">
        <v>12.6</v>
      </c>
      <c r="H395" s="38">
        <v>0</v>
      </c>
      <c r="I395" s="38">
        <f>ROUND(G395*H395,6)</f>
        <v>0</v>
      </c>
      <c r="L395" s="40">
        <v>0</v>
      </c>
      <c r="M395" s="34">
        <f>ROUND(ROUND(L395,2)*ROUND(G395,3),2)</f>
        <v>0</v>
      </c>
      <c r="N395" s="38" t="s">
        <v>488</v>
      </c>
      <c r="O395">
        <f>(M395*21)/100</f>
        <v>0</v>
      </c>
      <c r="P395" t="s">
        <v>27</v>
      </c>
    </row>
    <row r="396" spans="1:16" ht="25.5" x14ac:dyDescent="0.2">
      <c r="A396" s="37" t="s">
        <v>54</v>
      </c>
      <c r="E396" s="41" t="s">
        <v>2639</v>
      </c>
    </row>
    <row r="397" spans="1:16" x14ac:dyDescent="0.2">
      <c r="A397" s="37" t="s">
        <v>55</v>
      </c>
      <c r="E397" s="42" t="s">
        <v>2640</v>
      </c>
    </row>
    <row r="398" spans="1:16" ht="409.5" x14ac:dyDescent="0.2">
      <c r="A398" t="s">
        <v>57</v>
      </c>
      <c r="E398" s="41" t="s">
        <v>2641</v>
      </c>
    </row>
    <row r="399" spans="1:16" x14ac:dyDescent="0.2">
      <c r="A399" t="s">
        <v>49</v>
      </c>
      <c r="B399" s="36" t="s">
        <v>405</v>
      </c>
      <c r="C399" s="36" t="s">
        <v>2637</v>
      </c>
      <c r="D399" s="37" t="s">
        <v>27</v>
      </c>
      <c r="E399" s="13" t="s">
        <v>2638</v>
      </c>
      <c r="F399" s="38" t="s">
        <v>819</v>
      </c>
      <c r="G399" s="39">
        <v>74365.8</v>
      </c>
      <c r="H399" s="38">
        <v>0</v>
      </c>
      <c r="I399" s="38">
        <f>ROUND(G399*H399,6)</f>
        <v>0</v>
      </c>
      <c r="L399" s="40">
        <v>0</v>
      </c>
      <c r="M399" s="34">
        <f>ROUND(ROUND(L399,2)*ROUND(G399,3),2)</f>
        <v>0</v>
      </c>
      <c r="N399" s="38" t="s">
        <v>488</v>
      </c>
      <c r="O399">
        <f>(M399*21)/100</f>
        <v>0</v>
      </c>
      <c r="P399" t="s">
        <v>27</v>
      </c>
    </row>
    <row r="400" spans="1:16" x14ac:dyDescent="0.2">
      <c r="A400" s="37" t="s">
        <v>54</v>
      </c>
      <c r="E400" s="41" t="s">
        <v>5</v>
      </c>
    </row>
    <row r="401" spans="1:16" ht="38.25" x14ac:dyDescent="0.2">
      <c r="A401" s="37" t="s">
        <v>55</v>
      </c>
      <c r="E401" s="42" t="s">
        <v>2642</v>
      </c>
    </row>
    <row r="402" spans="1:16" ht="409.5" x14ac:dyDescent="0.2">
      <c r="A402" t="s">
        <v>57</v>
      </c>
      <c r="E402" s="41" t="s">
        <v>2641</v>
      </c>
    </row>
    <row r="403" spans="1:16" x14ac:dyDescent="0.2">
      <c r="A403" t="s">
        <v>49</v>
      </c>
      <c r="B403" s="36" t="s">
        <v>409</v>
      </c>
      <c r="C403" s="36" t="s">
        <v>2643</v>
      </c>
      <c r="D403" s="37" t="s">
        <v>5</v>
      </c>
      <c r="E403" s="13" t="s">
        <v>2644</v>
      </c>
      <c r="F403" s="38" t="s">
        <v>819</v>
      </c>
      <c r="G403" s="39">
        <v>2160.3000000000002</v>
      </c>
      <c r="H403" s="38">
        <v>0</v>
      </c>
      <c r="I403" s="38">
        <f>ROUND(G403*H403,6)</f>
        <v>0</v>
      </c>
      <c r="L403" s="40">
        <v>0</v>
      </c>
      <c r="M403" s="34">
        <f>ROUND(ROUND(L403,2)*ROUND(G403,3),2)</f>
        <v>0</v>
      </c>
      <c r="N403" s="38" t="s">
        <v>488</v>
      </c>
      <c r="O403">
        <f>(M403*21)/100</f>
        <v>0</v>
      </c>
      <c r="P403" t="s">
        <v>27</v>
      </c>
    </row>
    <row r="404" spans="1:16" x14ac:dyDescent="0.2">
      <c r="A404" s="37" t="s">
        <v>54</v>
      </c>
      <c r="E404" s="41" t="s">
        <v>5</v>
      </c>
    </row>
    <row r="405" spans="1:16" ht="229.5" x14ac:dyDescent="0.2">
      <c r="A405" s="37" t="s">
        <v>55</v>
      </c>
      <c r="E405" s="42" t="s">
        <v>2645</v>
      </c>
    </row>
    <row r="406" spans="1:16" ht="357" x14ac:dyDescent="0.2">
      <c r="A406" t="s">
        <v>57</v>
      </c>
      <c r="E406" s="41" t="s">
        <v>2646</v>
      </c>
    </row>
    <row r="407" spans="1:16" x14ac:dyDescent="0.2">
      <c r="A407" t="s">
        <v>49</v>
      </c>
      <c r="B407" s="36" t="s">
        <v>413</v>
      </c>
      <c r="C407" s="36" t="s">
        <v>2647</v>
      </c>
      <c r="D407" s="37" t="s">
        <v>5</v>
      </c>
      <c r="E407" s="13" t="s">
        <v>2648</v>
      </c>
      <c r="F407" s="38" t="s">
        <v>52</v>
      </c>
      <c r="G407" s="39">
        <v>53</v>
      </c>
      <c r="H407" s="38">
        <v>0</v>
      </c>
      <c r="I407" s="38">
        <f>ROUND(G407*H407,6)</f>
        <v>0</v>
      </c>
      <c r="L407" s="40">
        <v>0</v>
      </c>
      <c r="M407" s="34">
        <f>ROUND(ROUND(L407,2)*ROUND(G407,3),2)</f>
        <v>0</v>
      </c>
      <c r="N407" s="38" t="s">
        <v>488</v>
      </c>
      <c r="O407">
        <f>(M407*21)/100</f>
        <v>0</v>
      </c>
      <c r="P407" t="s">
        <v>27</v>
      </c>
    </row>
    <row r="408" spans="1:16" x14ac:dyDescent="0.2">
      <c r="A408" s="37" t="s">
        <v>54</v>
      </c>
      <c r="E408" s="41" t="s">
        <v>5</v>
      </c>
    </row>
    <row r="409" spans="1:16" x14ac:dyDescent="0.2">
      <c r="A409" s="37" t="s">
        <v>55</v>
      </c>
      <c r="E409" s="42" t="s">
        <v>2649</v>
      </c>
    </row>
    <row r="410" spans="1:16" ht="267.75" x14ac:dyDescent="0.2">
      <c r="A410" t="s">
        <v>57</v>
      </c>
      <c r="E410" s="41" t="s">
        <v>2650</v>
      </c>
    </row>
    <row r="411" spans="1:16" x14ac:dyDescent="0.2">
      <c r="A411" t="s">
        <v>49</v>
      </c>
      <c r="B411" s="36" t="s">
        <v>417</v>
      </c>
      <c r="C411" s="36" t="s">
        <v>2651</v>
      </c>
      <c r="D411" s="37" t="s">
        <v>5</v>
      </c>
      <c r="E411" s="13" t="s">
        <v>2652</v>
      </c>
      <c r="F411" s="38" t="s">
        <v>504</v>
      </c>
      <c r="G411" s="39">
        <v>1982.2</v>
      </c>
      <c r="H411" s="38">
        <v>0</v>
      </c>
      <c r="I411" s="38">
        <f>ROUND(G411*H411,6)</f>
        <v>0</v>
      </c>
      <c r="L411" s="40">
        <v>0</v>
      </c>
      <c r="M411" s="34">
        <f>ROUND(ROUND(L411,2)*ROUND(G411,3),2)</f>
        <v>0</v>
      </c>
      <c r="N411" s="38" t="s">
        <v>488</v>
      </c>
      <c r="O411">
        <f>(M411*21)/100</f>
        <v>0</v>
      </c>
      <c r="P411" t="s">
        <v>27</v>
      </c>
    </row>
    <row r="412" spans="1:16" x14ac:dyDescent="0.2">
      <c r="A412" s="37" t="s">
        <v>54</v>
      </c>
      <c r="E412" s="41" t="s">
        <v>5</v>
      </c>
    </row>
    <row r="413" spans="1:16" x14ac:dyDescent="0.2">
      <c r="A413" s="37" t="s">
        <v>55</v>
      </c>
      <c r="E413" s="42" t="s">
        <v>2517</v>
      </c>
    </row>
    <row r="414" spans="1:16" ht="25.5" x14ac:dyDescent="0.2">
      <c r="A414" t="s">
        <v>57</v>
      </c>
      <c r="E414" s="41" t="s">
        <v>2653</v>
      </c>
    </row>
    <row r="415" spans="1:16" x14ac:dyDescent="0.2">
      <c r="A415" t="s">
        <v>49</v>
      </c>
      <c r="B415" s="36" t="s">
        <v>1198</v>
      </c>
      <c r="C415" s="36" t="s">
        <v>2654</v>
      </c>
      <c r="D415" s="37" t="s">
        <v>5</v>
      </c>
      <c r="E415" s="13" t="s">
        <v>2655</v>
      </c>
      <c r="F415" s="38" t="s">
        <v>504</v>
      </c>
      <c r="G415" s="39">
        <v>25170</v>
      </c>
      <c r="H415" s="38">
        <v>0</v>
      </c>
      <c r="I415" s="38">
        <f>ROUND(G415*H415,6)</f>
        <v>0</v>
      </c>
      <c r="L415" s="40">
        <v>0</v>
      </c>
      <c r="M415" s="34">
        <f>ROUND(ROUND(L415,2)*ROUND(G415,3),2)</f>
        <v>0</v>
      </c>
      <c r="N415" s="38" t="s">
        <v>488</v>
      </c>
      <c r="O415">
        <f>(M415*21)/100</f>
        <v>0</v>
      </c>
      <c r="P415" t="s">
        <v>27</v>
      </c>
    </row>
    <row r="416" spans="1:16" x14ac:dyDescent="0.2">
      <c r="A416" s="37" t="s">
        <v>54</v>
      </c>
      <c r="E416" s="41" t="s">
        <v>5</v>
      </c>
    </row>
    <row r="417" spans="1:16" ht="76.5" x14ac:dyDescent="0.2">
      <c r="A417" s="37" t="s">
        <v>55</v>
      </c>
      <c r="E417" s="42" t="s">
        <v>2656</v>
      </c>
    </row>
    <row r="418" spans="1:16" ht="25.5" x14ac:dyDescent="0.2">
      <c r="A418" t="s">
        <v>57</v>
      </c>
      <c r="E418" s="41" t="s">
        <v>2653</v>
      </c>
    </row>
    <row r="419" spans="1:16" x14ac:dyDescent="0.2">
      <c r="A419" t="s">
        <v>49</v>
      </c>
      <c r="B419" s="36" t="s">
        <v>1199</v>
      </c>
      <c r="C419" s="36" t="s">
        <v>1878</v>
      </c>
      <c r="D419" s="37" t="s">
        <v>5</v>
      </c>
      <c r="E419" s="13" t="s">
        <v>1879</v>
      </c>
      <c r="F419" s="38" t="s">
        <v>283</v>
      </c>
      <c r="G419" s="39">
        <v>1248.3</v>
      </c>
      <c r="H419" s="38">
        <v>0</v>
      </c>
      <c r="I419" s="38">
        <f>ROUND(G419*H419,6)</f>
        <v>0</v>
      </c>
      <c r="L419" s="40">
        <v>0</v>
      </c>
      <c r="M419" s="34">
        <f>ROUND(ROUND(L419,2)*ROUND(G419,3),2)</f>
        <v>0</v>
      </c>
      <c r="N419" s="38" t="s">
        <v>488</v>
      </c>
      <c r="O419">
        <f>(M419*21)/100</f>
        <v>0</v>
      </c>
      <c r="P419" t="s">
        <v>27</v>
      </c>
    </row>
    <row r="420" spans="1:16" x14ac:dyDescent="0.2">
      <c r="A420" s="37" t="s">
        <v>54</v>
      </c>
      <c r="E420" s="41" t="s">
        <v>5</v>
      </c>
    </row>
    <row r="421" spans="1:16" ht="76.5" x14ac:dyDescent="0.2">
      <c r="A421" s="37" t="s">
        <v>55</v>
      </c>
      <c r="E421" s="42" t="s">
        <v>2657</v>
      </c>
    </row>
    <row r="422" spans="1:16" ht="114.75" x14ac:dyDescent="0.2">
      <c r="A422" t="s">
        <v>57</v>
      </c>
      <c r="E422" s="41" t="s">
        <v>2658</v>
      </c>
    </row>
    <row r="423" spans="1:16" x14ac:dyDescent="0.2">
      <c r="A423" t="s">
        <v>49</v>
      </c>
      <c r="B423" s="36" t="s">
        <v>1200</v>
      </c>
      <c r="C423" s="36" t="s">
        <v>2659</v>
      </c>
      <c r="D423" s="37" t="s">
        <v>5</v>
      </c>
      <c r="E423" s="13" t="s">
        <v>2660</v>
      </c>
      <c r="F423" s="38" t="s">
        <v>52</v>
      </c>
      <c r="G423" s="39">
        <v>1</v>
      </c>
      <c r="H423" s="38">
        <v>0</v>
      </c>
      <c r="I423" s="38">
        <f>ROUND(G423*H423,6)</f>
        <v>0</v>
      </c>
      <c r="L423" s="40">
        <v>0</v>
      </c>
      <c r="M423" s="34">
        <f>ROUND(ROUND(L423,2)*ROUND(G423,3),2)</f>
        <v>0</v>
      </c>
      <c r="N423" s="38" t="s">
        <v>269</v>
      </c>
      <c r="O423">
        <f>(M423*21)/100</f>
        <v>0</v>
      </c>
      <c r="P423" t="s">
        <v>27</v>
      </c>
    </row>
    <row r="424" spans="1:16" x14ac:dyDescent="0.2">
      <c r="A424" s="37" t="s">
        <v>54</v>
      </c>
      <c r="E424" s="41" t="s">
        <v>2661</v>
      </c>
    </row>
    <row r="425" spans="1:16" x14ac:dyDescent="0.2">
      <c r="A425" s="37" t="s">
        <v>55</v>
      </c>
      <c r="E425" s="42" t="s">
        <v>5</v>
      </c>
    </row>
    <row r="426" spans="1:16" ht="409.5" x14ac:dyDescent="0.2">
      <c r="A426" t="s">
        <v>57</v>
      </c>
      <c r="E426" s="41" t="s">
        <v>2662</v>
      </c>
    </row>
    <row r="427" spans="1:16" x14ac:dyDescent="0.2">
      <c r="A427" t="s">
        <v>49</v>
      </c>
      <c r="B427" s="36" t="s">
        <v>1201</v>
      </c>
      <c r="C427" s="36" t="s">
        <v>2663</v>
      </c>
      <c r="D427" s="37" t="s">
        <v>5</v>
      </c>
      <c r="E427" s="13" t="s">
        <v>2664</v>
      </c>
      <c r="F427" s="38" t="s">
        <v>52</v>
      </c>
      <c r="G427" s="39">
        <v>2</v>
      </c>
      <c r="H427" s="38">
        <v>0</v>
      </c>
      <c r="I427" s="38">
        <f>ROUND(G427*H427,6)</f>
        <v>0</v>
      </c>
      <c r="L427" s="40">
        <v>0</v>
      </c>
      <c r="M427" s="34">
        <f>ROUND(ROUND(L427,2)*ROUND(G427,3),2)</f>
        <v>0</v>
      </c>
      <c r="N427" s="38" t="s">
        <v>269</v>
      </c>
      <c r="O427">
        <f>(M427*21)/100</f>
        <v>0</v>
      </c>
      <c r="P427" t="s">
        <v>27</v>
      </c>
    </row>
    <row r="428" spans="1:16" x14ac:dyDescent="0.2">
      <c r="A428" s="37" t="s">
        <v>54</v>
      </c>
      <c r="E428" s="41" t="s">
        <v>5</v>
      </c>
    </row>
    <row r="429" spans="1:16" x14ac:dyDescent="0.2">
      <c r="A429" s="37" t="s">
        <v>55</v>
      </c>
      <c r="E429" s="42" t="s">
        <v>2455</v>
      </c>
    </row>
    <row r="430" spans="1:16" ht="409.5" x14ac:dyDescent="0.2">
      <c r="A430" t="s">
        <v>57</v>
      </c>
      <c r="E430" s="41" t="s">
        <v>2641</v>
      </c>
    </row>
    <row r="431" spans="1:16" x14ac:dyDescent="0.2">
      <c r="A431" t="s">
        <v>49</v>
      </c>
      <c r="B431" s="36" t="s">
        <v>1202</v>
      </c>
      <c r="C431" s="36" t="s">
        <v>2665</v>
      </c>
      <c r="D431" s="37" t="s">
        <v>47</v>
      </c>
      <c r="E431" s="13" t="s">
        <v>2666</v>
      </c>
      <c r="F431" s="38" t="s">
        <v>52</v>
      </c>
      <c r="G431" s="39">
        <v>202</v>
      </c>
      <c r="H431" s="38">
        <v>0</v>
      </c>
      <c r="I431" s="38">
        <f>ROUND(G431*H431,6)</f>
        <v>0</v>
      </c>
      <c r="L431" s="40">
        <v>0</v>
      </c>
      <c r="M431" s="34">
        <f>ROUND(ROUND(L431,2)*ROUND(G431,3),2)</f>
        <v>0</v>
      </c>
      <c r="N431" s="38" t="s">
        <v>269</v>
      </c>
      <c r="O431">
        <f>(M431*21)/100</f>
        <v>0</v>
      </c>
      <c r="P431" t="s">
        <v>27</v>
      </c>
    </row>
    <row r="432" spans="1:16" x14ac:dyDescent="0.2">
      <c r="A432" s="37" t="s">
        <v>54</v>
      </c>
      <c r="E432" s="41" t="s">
        <v>2667</v>
      </c>
    </row>
    <row r="433" spans="1:16" x14ac:dyDescent="0.2">
      <c r="A433" s="37" t="s">
        <v>55</v>
      </c>
      <c r="E433" s="42" t="s">
        <v>5</v>
      </c>
    </row>
    <row r="434" spans="1:16" ht="357" x14ac:dyDescent="0.2">
      <c r="A434" t="s">
        <v>57</v>
      </c>
      <c r="E434" s="41" t="s">
        <v>2646</v>
      </c>
    </row>
    <row r="435" spans="1:16" x14ac:dyDescent="0.2">
      <c r="A435" t="s">
        <v>49</v>
      </c>
      <c r="B435" s="36" t="s">
        <v>1203</v>
      </c>
      <c r="C435" s="36" t="s">
        <v>2665</v>
      </c>
      <c r="D435" s="37" t="s">
        <v>27</v>
      </c>
      <c r="E435" s="13" t="s">
        <v>2668</v>
      </c>
      <c r="F435" s="38" t="s">
        <v>52</v>
      </c>
      <c r="G435" s="39">
        <v>202</v>
      </c>
      <c r="H435" s="38">
        <v>0</v>
      </c>
      <c r="I435" s="38">
        <f>ROUND(G435*H435,6)</f>
        <v>0</v>
      </c>
      <c r="L435" s="40">
        <v>0</v>
      </c>
      <c r="M435" s="34">
        <f>ROUND(ROUND(L435,2)*ROUND(G435,3),2)</f>
        <v>0</v>
      </c>
      <c r="N435" s="38" t="s">
        <v>269</v>
      </c>
      <c r="O435">
        <f>(M435*21)/100</f>
        <v>0</v>
      </c>
      <c r="P435" t="s">
        <v>27</v>
      </c>
    </row>
    <row r="436" spans="1:16" x14ac:dyDescent="0.2">
      <c r="A436" s="37" t="s">
        <v>54</v>
      </c>
      <c r="E436" s="41" t="s">
        <v>2669</v>
      </c>
    </row>
    <row r="437" spans="1:16" x14ac:dyDescent="0.2">
      <c r="A437" s="37" t="s">
        <v>55</v>
      </c>
      <c r="E437" s="42" t="s">
        <v>5</v>
      </c>
    </row>
    <row r="438" spans="1:16" ht="357" x14ac:dyDescent="0.2">
      <c r="A438" t="s">
        <v>57</v>
      </c>
      <c r="E438" s="41" t="s">
        <v>2646</v>
      </c>
    </row>
    <row r="439" spans="1:16" x14ac:dyDescent="0.2">
      <c r="A439" t="s">
        <v>49</v>
      </c>
      <c r="B439" s="36" t="s">
        <v>1204</v>
      </c>
      <c r="C439" s="36" t="s">
        <v>2665</v>
      </c>
      <c r="D439" s="37" t="s">
        <v>26</v>
      </c>
      <c r="E439" s="13" t="s">
        <v>2670</v>
      </c>
      <c r="F439" s="38" t="s">
        <v>504</v>
      </c>
      <c r="G439" s="39">
        <v>0.91</v>
      </c>
      <c r="H439" s="38">
        <v>0</v>
      </c>
      <c r="I439" s="38">
        <f>ROUND(G439*H439,6)</f>
        <v>0</v>
      </c>
      <c r="L439" s="40">
        <v>0</v>
      </c>
      <c r="M439" s="34">
        <f>ROUND(ROUND(L439,2)*ROUND(G439,3),2)</f>
        <v>0</v>
      </c>
      <c r="N439" s="38" t="s">
        <v>269</v>
      </c>
      <c r="O439">
        <f>(M439*21)/100</f>
        <v>0</v>
      </c>
      <c r="P439" t="s">
        <v>27</v>
      </c>
    </row>
    <row r="440" spans="1:16" ht="25.5" x14ac:dyDescent="0.2">
      <c r="A440" s="37" t="s">
        <v>54</v>
      </c>
      <c r="E440" s="41" t="s">
        <v>2671</v>
      </c>
    </row>
    <row r="441" spans="1:16" x14ac:dyDescent="0.2">
      <c r="A441" s="37" t="s">
        <v>55</v>
      </c>
      <c r="E441" s="42" t="s">
        <v>2672</v>
      </c>
    </row>
    <row r="442" spans="1:16" ht="357" x14ac:dyDescent="0.2">
      <c r="A442" t="s">
        <v>57</v>
      </c>
      <c r="E442" s="41" t="s">
        <v>2646</v>
      </c>
    </row>
    <row r="443" spans="1:16" x14ac:dyDescent="0.2">
      <c r="A443" t="s">
        <v>49</v>
      </c>
      <c r="B443" s="36" t="s">
        <v>1205</v>
      </c>
      <c r="C443" s="36" t="s">
        <v>2673</v>
      </c>
      <c r="D443" s="37" t="s">
        <v>5</v>
      </c>
      <c r="E443" s="13" t="s">
        <v>2674</v>
      </c>
      <c r="F443" s="38" t="s">
        <v>629</v>
      </c>
      <c r="G443" s="39">
        <v>1477.0360000000001</v>
      </c>
      <c r="H443" s="38">
        <v>0</v>
      </c>
      <c r="I443" s="38">
        <f>ROUND(G443*H443,6)</f>
        <v>0</v>
      </c>
      <c r="L443" s="40">
        <v>0</v>
      </c>
      <c r="M443" s="34">
        <f>ROUND(ROUND(L443,2)*ROUND(G443,3),2)</f>
        <v>0</v>
      </c>
      <c r="N443" s="38" t="s">
        <v>269</v>
      </c>
      <c r="O443">
        <f>(M443*21)/100</f>
        <v>0</v>
      </c>
      <c r="P443" t="s">
        <v>27</v>
      </c>
    </row>
    <row r="444" spans="1:16" ht="25.5" x14ac:dyDescent="0.2">
      <c r="A444" s="37" t="s">
        <v>54</v>
      </c>
      <c r="E444" s="41" t="s">
        <v>2675</v>
      </c>
    </row>
    <row r="445" spans="1:16" ht="102" x14ac:dyDescent="0.2">
      <c r="A445" s="37" t="s">
        <v>55</v>
      </c>
      <c r="E445" s="42" t="s">
        <v>2676</v>
      </c>
    </row>
    <row r="446" spans="1:16" ht="114.75" x14ac:dyDescent="0.2">
      <c r="A446" t="s">
        <v>57</v>
      </c>
      <c r="E446" s="41" t="s">
        <v>2677</v>
      </c>
    </row>
    <row r="447" spans="1:16" x14ac:dyDescent="0.2">
      <c r="A447" t="s">
        <v>46</v>
      </c>
      <c r="C447" s="33" t="s">
        <v>624</v>
      </c>
      <c r="E447" s="35" t="s">
        <v>625</v>
      </c>
      <c r="J447" s="34">
        <f>0</f>
        <v>0</v>
      </c>
      <c r="K447" s="34">
        <f>0</f>
        <v>0</v>
      </c>
      <c r="L447" s="34">
        <f>0+L448+L452+L456+L460+L464+L468+L472+L476</f>
        <v>0</v>
      </c>
      <c r="M447" s="34">
        <f>0+M448+M452+M456+M460+M464+M468+M472+M476</f>
        <v>0</v>
      </c>
    </row>
    <row r="448" spans="1:16" ht="25.5" x14ac:dyDescent="0.2">
      <c r="A448" t="s">
        <v>49</v>
      </c>
      <c r="B448" s="36" t="s">
        <v>1206</v>
      </c>
      <c r="C448" s="36" t="s">
        <v>1718</v>
      </c>
      <c r="D448" s="37" t="s">
        <v>1719</v>
      </c>
      <c r="E448" s="13" t="s">
        <v>1720</v>
      </c>
      <c r="F448" s="38" t="s">
        <v>629</v>
      </c>
      <c r="G448" s="39">
        <v>1634.76</v>
      </c>
      <c r="H448" s="38">
        <v>0</v>
      </c>
      <c r="I448" s="38">
        <f>ROUND(G448*H448,6)</f>
        <v>0</v>
      </c>
      <c r="L448" s="40">
        <v>0</v>
      </c>
      <c r="M448" s="34">
        <f>ROUND(ROUND(L448,2)*ROUND(G448,3),2)</f>
        <v>0</v>
      </c>
      <c r="N448" s="38" t="s">
        <v>269</v>
      </c>
      <c r="O448">
        <f>(M448*21)/100</f>
        <v>0</v>
      </c>
      <c r="P448" t="s">
        <v>27</v>
      </c>
    </row>
    <row r="449" spans="1:16" x14ac:dyDescent="0.2">
      <c r="A449" s="37" t="s">
        <v>54</v>
      </c>
      <c r="E449" s="41" t="s">
        <v>5</v>
      </c>
    </row>
    <row r="450" spans="1:16" x14ac:dyDescent="0.2">
      <c r="A450" s="37" t="s">
        <v>55</v>
      </c>
      <c r="E450" s="42" t="s">
        <v>2678</v>
      </c>
    </row>
    <row r="451" spans="1:16" ht="140.25" x14ac:dyDescent="0.2">
      <c r="A451" t="s">
        <v>57</v>
      </c>
      <c r="E451" s="41" t="s">
        <v>2289</v>
      </c>
    </row>
    <row r="452" spans="1:16" ht="25.5" x14ac:dyDescent="0.2">
      <c r="A452" t="s">
        <v>49</v>
      </c>
      <c r="B452" s="36" t="s">
        <v>1207</v>
      </c>
      <c r="C452" s="36" t="s">
        <v>626</v>
      </c>
      <c r="D452" s="37" t="s">
        <v>627</v>
      </c>
      <c r="E452" s="13" t="s">
        <v>628</v>
      </c>
      <c r="F452" s="38" t="s">
        <v>629</v>
      </c>
      <c r="G452" s="39">
        <v>653.79600000000005</v>
      </c>
      <c r="H452" s="38">
        <v>0</v>
      </c>
      <c r="I452" s="38">
        <f>ROUND(G452*H452,6)</f>
        <v>0</v>
      </c>
      <c r="L452" s="40">
        <v>0</v>
      </c>
      <c r="M452" s="34">
        <f>ROUND(ROUND(L452,2)*ROUND(G452,3),2)</f>
        <v>0</v>
      </c>
      <c r="N452" s="38" t="s">
        <v>269</v>
      </c>
      <c r="O452">
        <f>(M452*21)/100</f>
        <v>0</v>
      </c>
      <c r="P452" t="s">
        <v>27</v>
      </c>
    </row>
    <row r="453" spans="1:16" x14ac:dyDescent="0.2">
      <c r="A453" s="37" t="s">
        <v>54</v>
      </c>
      <c r="E453" s="41" t="s">
        <v>5</v>
      </c>
    </row>
    <row r="454" spans="1:16" ht="63.75" x14ac:dyDescent="0.2">
      <c r="A454" s="37" t="s">
        <v>55</v>
      </c>
      <c r="E454" s="42" t="s">
        <v>2679</v>
      </c>
    </row>
    <row r="455" spans="1:16" ht="140.25" x14ac:dyDescent="0.2">
      <c r="A455" t="s">
        <v>57</v>
      </c>
      <c r="E455" s="41" t="s">
        <v>2173</v>
      </c>
    </row>
    <row r="456" spans="1:16" ht="25.5" x14ac:dyDescent="0.2">
      <c r="A456" t="s">
        <v>49</v>
      </c>
      <c r="B456" s="36" t="s">
        <v>1208</v>
      </c>
      <c r="C456" s="36" t="s">
        <v>1579</v>
      </c>
      <c r="D456" s="37" t="s">
        <v>1580</v>
      </c>
      <c r="E456" s="13" t="s">
        <v>1581</v>
      </c>
      <c r="F456" s="38" t="s">
        <v>629</v>
      </c>
      <c r="G456" s="39">
        <v>1596</v>
      </c>
      <c r="H456" s="38">
        <v>0</v>
      </c>
      <c r="I456" s="38">
        <f>ROUND(G456*H456,6)</f>
        <v>0</v>
      </c>
      <c r="L456" s="40">
        <v>0</v>
      </c>
      <c r="M456" s="34">
        <f>ROUND(ROUND(L456,2)*ROUND(G456,3),2)</f>
        <v>0</v>
      </c>
      <c r="N456" s="38" t="s">
        <v>269</v>
      </c>
      <c r="O456">
        <f>(M456*21)/100</f>
        <v>0</v>
      </c>
      <c r="P456" t="s">
        <v>27</v>
      </c>
    </row>
    <row r="457" spans="1:16" x14ac:dyDescent="0.2">
      <c r="A457" s="37" t="s">
        <v>54</v>
      </c>
      <c r="E457" s="41" t="s">
        <v>5</v>
      </c>
    </row>
    <row r="458" spans="1:16" x14ac:dyDescent="0.2">
      <c r="A458" s="37" t="s">
        <v>55</v>
      </c>
      <c r="E458" s="42" t="s">
        <v>2680</v>
      </c>
    </row>
    <row r="459" spans="1:16" ht="140.25" x14ac:dyDescent="0.2">
      <c r="A459" t="s">
        <v>57</v>
      </c>
      <c r="E459" s="41" t="s">
        <v>2289</v>
      </c>
    </row>
    <row r="460" spans="1:16" ht="25.5" x14ac:dyDescent="0.2">
      <c r="A460" t="s">
        <v>49</v>
      </c>
      <c r="B460" s="36" t="s">
        <v>1209</v>
      </c>
      <c r="C460" s="36" t="s">
        <v>634</v>
      </c>
      <c r="D460" s="37" t="s">
        <v>635</v>
      </c>
      <c r="E460" s="13" t="s">
        <v>636</v>
      </c>
      <c r="F460" s="38" t="s">
        <v>629</v>
      </c>
      <c r="G460" s="39">
        <v>1.534</v>
      </c>
      <c r="H460" s="38">
        <v>0</v>
      </c>
      <c r="I460" s="38">
        <f>ROUND(G460*H460,6)</f>
        <v>0</v>
      </c>
      <c r="L460" s="40">
        <v>0</v>
      </c>
      <c r="M460" s="34">
        <f>ROUND(ROUND(L460,2)*ROUND(G460,3),2)</f>
        <v>0</v>
      </c>
      <c r="N460" s="38" t="s">
        <v>269</v>
      </c>
      <c r="O460">
        <f>(M460*21)/100</f>
        <v>0</v>
      </c>
      <c r="P460" t="s">
        <v>27</v>
      </c>
    </row>
    <row r="461" spans="1:16" x14ac:dyDescent="0.2">
      <c r="A461" s="37" t="s">
        <v>54</v>
      </c>
      <c r="E461" s="41" t="s">
        <v>5</v>
      </c>
    </row>
    <row r="462" spans="1:16" x14ac:dyDescent="0.2">
      <c r="A462" s="37" t="s">
        <v>55</v>
      </c>
      <c r="E462" s="42" t="s">
        <v>2681</v>
      </c>
    </row>
    <row r="463" spans="1:16" ht="140.25" x14ac:dyDescent="0.2">
      <c r="A463" t="s">
        <v>57</v>
      </c>
      <c r="E463" s="41" t="s">
        <v>2173</v>
      </c>
    </row>
    <row r="464" spans="1:16" ht="25.5" x14ac:dyDescent="0.2">
      <c r="A464" t="s">
        <v>49</v>
      </c>
      <c r="B464" s="36" t="s">
        <v>1210</v>
      </c>
      <c r="C464" s="36" t="s">
        <v>2089</v>
      </c>
      <c r="D464" s="37" t="s">
        <v>2090</v>
      </c>
      <c r="E464" s="13" t="s">
        <v>2091</v>
      </c>
      <c r="F464" s="38" t="s">
        <v>629</v>
      </c>
      <c r="G464" s="39">
        <v>3120.75</v>
      </c>
      <c r="H464" s="38">
        <v>0</v>
      </c>
      <c r="I464" s="38">
        <f>ROUND(G464*H464,6)</f>
        <v>0</v>
      </c>
      <c r="L464" s="40">
        <v>0</v>
      </c>
      <c r="M464" s="34">
        <f>ROUND(ROUND(L464,2)*ROUND(G464,3),2)</f>
        <v>0</v>
      </c>
      <c r="N464" s="38" t="s">
        <v>269</v>
      </c>
      <c r="O464">
        <f>(M464*21)/100</f>
        <v>0</v>
      </c>
      <c r="P464" t="s">
        <v>27</v>
      </c>
    </row>
    <row r="465" spans="1:16" x14ac:dyDescent="0.2">
      <c r="A465" s="37" t="s">
        <v>54</v>
      </c>
      <c r="E465" s="41" t="s">
        <v>5</v>
      </c>
    </row>
    <row r="466" spans="1:16" x14ac:dyDescent="0.2">
      <c r="A466" s="37" t="s">
        <v>55</v>
      </c>
      <c r="E466" s="42" t="s">
        <v>2682</v>
      </c>
    </row>
    <row r="467" spans="1:16" ht="140.25" x14ac:dyDescent="0.2">
      <c r="A467" t="s">
        <v>57</v>
      </c>
      <c r="E467" s="41" t="s">
        <v>2173</v>
      </c>
    </row>
    <row r="468" spans="1:16" ht="25.5" x14ac:dyDescent="0.2">
      <c r="A468" t="s">
        <v>49</v>
      </c>
      <c r="B468" s="36" t="s">
        <v>1211</v>
      </c>
      <c r="C468" s="36" t="s">
        <v>2683</v>
      </c>
      <c r="D468" s="37" t="s">
        <v>2684</v>
      </c>
      <c r="E468" s="13" t="s">
        <v>2685</v>
      </c>
      <c r="F468" s="38" t="s">
        <v>629</v>
      </c>
      <c r="G468" s="39">
        <v>0.05</v>
      </c>
      <c r="H468" s="38">
        <v>0</v>
      </c>
      <c r="I468" s="38">
        <f>ROUND(G468*H468,6)</f>
        <v>0</v>
      </c>
      <c r="L468" s="40">
        <v>0</v>
      </c>
      <c r="M468" s="34">
        <f>ROUND(ROUND(L468,2)*ROUND(G468,3),2)</f>
        <v>0</v>
      </c>
      <c r="N468" s="38" t="s">
        <v>269</v>
      </c>
      <c r="O468">
        <f>(M468*21)/100</f>
        <v>0</v>
      </c>
      <c r="P468" t="s">
        <v>27</v>
      </c>
    </row>
    <row r="469" spans="1:16" x14ac:dyDescent="0.2">
      <c r="A469" s="37" t="s">
        <v>54</v>
      </c>
      <c r="E469" s="41" t="s">
        <v>5</v>
      </c>
    </row>
    <row r="470" spans="1:16" x14ac:dyDescent="0.2">
      <c r="A470" s="37" t="s">
        <v>55</v>
      </c>
      <c r="E470" s="42" t="s">
        <v>2686</v>
      </c>
    </row>
    <row r="471" spans="1:16" ht="140.25" x14ac:dyDescent="0.2">
      <c r="A471" t="s">
        <v>57</v>
      </c>
      <c r="E471" s="41" t="s">
        <v>2173</v>
      </c>
    </row>
    <row r="472" spans="1:16" ht="25.5" x14ac:dyDescent="0.2">
      <c r="A472" t="s">
        <v>49</v>
      </c>
      <c r="B472" s="36" t="s">
        <v>1212</v>
      </c>
      <c r="C472" s="36" t="s">
        <v>2687</v>
      </c>
      <c r="D472" s="37" t="s">
        <v>2688</v>
      </c>
      <c r="E472" s="13" t="s">
        <v>2689</v>
      </c>
      <c r="F472" s="38" t="s">
        <v>629</v>
      </c>
      <c r="G472" s="39">
        <v>0.05</v>
      </c>
      <c r="H472" s="38">
        <v>0</v>
      </c>
      <c r="I472" s="38">
        <f>ROUND(G472*H472,6)</f>
        <v>0</v>
      </c>
      <c r="L472" s="40">
        <v>0</v>
      </c>
      <c r="M472" s="34">
        <f>ROUND(ROUND(L472,2)*ROUND(G472,3),2)</f>
        <v>0</v>
      </c>
      <c r="N472" s="38" t="s">
        <v>269</v>
      </c>
      <c r="O472">
        <f>(M472*21)/100</f>
        <v>0</v>
      </c>
      <c r="P472" t="s">
        <v>27</v>
      </c>
    </row>
    <row r="473" spans="1:16" x14ac:dyDescent="0.2">
      <c r="A473" s="37" t="s">
        <v>54</v>
      </c>
      <c r="E473" s="41" t="s">
        <v>5</v>
      </c>
    </row>
    <row r="474" spans="1:16" x14ac:dyDescent="0.2">
      <c r="A474" s="37" t="s">
        <v>55</v>
      </c>
      <c r="E474" s="42" t="s">
        <v>2690</v>
      </c>
    </row>
    <row r="475" spans="1:16" ht="140.25" x14ac:dyDescent="0.2">
      <c r="A475" t="s">
        <v>57</v>
      </c>
      <c r="E475" s="41" t="s">
        <v>2173</v>
      </c>
    </row>
    <row r="476" spans="1:16" ht="25.5" x14ac:dyDescent="0.2">
      <c r="A476" t="s">
        <v>49</v>
      </c>
      <c r="B476" s="36" t="s">
        <v>1213</v>
      </c>
      <c r="C476" s="36" t="s">
        <v>2691</v>
      </c>
      <c r="D476" s="37" t="s">
        <v>2692</v>
      </c>
      <c r="E476" s="13" t="s">
        <v>2693</v>
      </c>
      <c r="F476" s="38" t="s">
        <v>629</v>
      </c>
      <c r="G476" s="39">
        <v>0.1</v>
      </c>
      <c r="H476" s="38">
        <v>0</v>
      </c>
      <c r="I476" s="38">
        <f>ROUND(G476*H476,6)</f>
        <v>0</v>
      </c>
      <c r="L476" s="40">
        <v>0</v>
      </c>
      <c r="M476" s="34">
        <f>ROUND(ROUND(L476,2)*ROUND(G476,3),2)</f>
        <v>0</v>
      </c>
      <c r="N476" s="38" t="s">
        <v>269</v>
      </c>
      <c r="O476">
        <f>(M476*21)/100</f>
        <v>0</v>
      </c>
      <c r="P476" t="s">
        <v>27</v>
      </c>
    </row>
    <row r="477" spans="1:16" x14ac:dyDescent="0.2">
      <c r="A477" s="37" t="s">
        <v>54</v>
      </c>
      <c r="E477" s="41" t="s">
        <v>5</v>
      </c>
    </row>
    <row r="478" spans="1:16" x14ac:dyDescent="0.2">
      <c r="A478" s="37" t="s">
        <v>55</v>
      </c>
      <c r="E478" s="42" t="s">
        <v>2694</v>
      </c>
    </row>
    <row r="479" spans="1:16" ht="140.25" x14ac:dyDescent="0.2">
      <c r="A479" t="s">
        <v>57</v>
      </c>
      <c r="E479"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2299</v>
      </c>
      <c r="M3" s="43">
        <f>Rekapitulace!C36</f>
        <v>0</v>
      </c>
      <c r="N3" s="25" t="s">
        <v>0</v>
      </c>
      <c r="O3" t="s">
        <v>23</v>
      </c>
      <c r="P3" t="s">
        <v>27</v>
      </c>
    </row>
    <row r="4" spans="1:20" ht="32.1" customHeight="1" x14ac:dyDescent="0.2">
      <c r="A4" s="28" t="s">
        <v>20</v>
      </c>
      <c r="B4" s="29" t="s">
        <v>28</v>
      </c>
      <c r="C4" s="2" t="s">
        <v>2299</v>
      </c>
      <c r="D4" s="9"/>
      <c r="E4" s="3" t="s">
        <v>2300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COUNTIFS(L8:L39,"=0",A8:A39,"P")+COUNTIFS(L8:L39,"",A8:A39,"P")+SUM(Q8:Q39)</f>
        <v>8</v>
      </c>
    </row>
    <row r="8" spans="1:20" x14ac:dyDescent="0.2">
      <c r="A8" t="s">
        <v>44</v>
      </c>
      <c r="C8" s="30" t="s">
        <v>2697</v>
      </c>
      <c r="E8" s="32" t="s">
        <v>2696</v>
      </c>
      <c r="J8" s="31">
        <f>0+J9+J14</f>
        <v>0</v>
      </c>
      <c r="K8" s="31">
        <f>0+K9+K14</f>
        <v>0</v>
      </c>
      <c r="L8" s="31">
        <f>0+L9+L14</f>
        <v>0</v>
      </c>
      <c r="M8" s="31">
        <f>0+M9+M14</f>
        <v>0</v>
      </c>
    </row>
    <row r="9" spans="1:20" x14ac:dyDescent="0.2">
      <c r="A9" t="s">
        <v>46</v>
      </c>
      <c r="C9" s="33" t="s">
        <v>711</v>
      </c>
      <c r="E9" s="35" t="s">
        <v>2304</v>
      </c>
      <c r="J9" s="34">
        <f>0</f>
        <v>0</v>
      </c>
      <c r="K9" s="34">
        <f>0</f>
        <v>0</v>
      </c>
      <c r="L9" s="34">
        <f>0+L10</f>
        <v>0</v>
      </c>
      <c r="M9" s="34">
        <f>0+M10</f>
        <v>0</v>
      </c>
    </row>
    <row r="10" spans="1:20" x14ac:dyDescent="0.2">
      <c r="A10" t="s">
        <v>49</v>
      </c>
      <c r="B10" s="36" t="s">
        <v>47</v>
      </c>
      <c r="C10" s="36" t="s">
        <v>2321</v>
      </c>
      <c r="D10" s="37" t="s">
        <v>5</v>
      </c>
      <c r="E10" s="13" t="s">
        <v>2323</v>
      </c>
      <c r="F10" s="38" t="s">
        <v>1355</v>
      </c>
      <c r="G10" s="39">
        <v>1</v>
      </c>
      <c r="H10" s="38">
        <v>0</v>
      </c>
      <c r="I10" s="38">
        <f>ROUND(G10*H10,6)</f>
        <v>0</v>
      </c>
      <c r="L10" s="40">
        <v>0</v>
      </c>
      <c r="M10" s="34">
        <f>ROUND(ROUND(L10,2)*ROUND(G10,3),2)</f>
        <v>0</v>
      </c>
      <c r="N10" s="38" t="s">
        <v>269</v>
      </c>
      <c r="O10">
        <f>(M10*21)/100</f>
        <v>0</v>
      </c>
      <c r="P10" t="s">
        <v>27</v>
      </c>
    </row>
    <row r="11" spans="1:20" ht="25.5" x14ac:dyDescent="0.2">
      <c r="A11" s="37" t="s">
        <v>54</v>
      </c>
      <c r="E11" s="41" t="s">
        <v>2698</v>
      </c>
    </row>
    <row r="12" spans="1:20" x14ac:dyDescent="0.2">
      <c r="A12" s="37" t="s">
        <v>55</v>
      </c>
      <c r="E12" s="42" t="s">
        <v>5</v>
      </c>
    </row>
    <row r="13" spans="1:20" x14ac:dyDescent="0.2">
      <c r="A13" t="s">
        <v>57</v>
      </c>
      <c r="E13" s="41" t="s">
        <v>2308</v>
      </c>
    </row>
    <row r="14" spans="1:20" x14ac:dyDescent="0.2">
      <c r="A14" t="s">
        <v>46</v>
      </c>
      <c r="C14" s="33" t="s">
        <v>85</v>
      </c>
      <c r="E14" s="35" t="s">
        <v>2258</v>
      </c>
      <c r="J14" s="34">
        <f>0</f>
        <v>0</v>
      </c>
      <c r="K14" s="34">
        <f>0</f>
        <v>0</v>
      </c>
      <c r="L14" s="34">
        <f>0+L15+L19+L23+L27+L31+L35+L39</f>
        <v>0</v>
      </c>
      <c r="M14" s="34">
        <f>0+M15+M19+M23+M27+M31+M35+M39</f>
        <v>0</v>
      </c>
    </row>
    <row r="15" spans="1:20" x14ac:dyDescent="0.2">
      <c r="A15" t="s">
        <v>49</v>
      </c>
      <c r="B15" s="36" t="s">
        <v>27</v>
      </c>
      <c r="C15" s="36" t="s">
        <v>2699</v>
      </c>
      <c r="D15" s="37" t="s">
        <v>5</v>
      </c>
      <c r="E15" s="13" t="s">
        <v>2700</v>
      </c>
      <c r="F15" s="38" t="s">
        <v>52</v>
      </c>
      <c r="G15" s="39">
        <v>10</v>
      </c>
      <c r="H15" s="38">
        <v>0</v>
      </c>
      <c r="I15" s="38">
        <f>ROUND(G15*H15,6)</f>
        <v>0</v>
      </c>
      <c r="L15" s="40">
        <v>0</v>
      </c>
      <c r="M15" s="34">
        <f>ROUND(ROUND(L15,2)*ROUND(G15,3),2)</f>
        <v>0</v>
      </c>
      <c r="N15" s="38" t="s">
        <v>269</v>
      </c>
      <c r="O15">
        <f>(M15*21)/100</f>
        <v>0</v>
      </c>
      <c r="P15" t="s">
        <v>27</v>
      </c>
    </row>
    <row r="16" spans="1:20" x14ac:dyDescent="0.2">
      <c r="A16" s="37" t="s">
        <v>54</v>
      </c>
      <c r="E16" s="41" t="s">
        <v>2701</v>
      </c>
    </row>
    <row r="17" spans="1:16" x14ac:dyDescent="0.2">
      <c r="A17" s="37" t="s">
        <v>55</v>
      </c>
      <c r="E17" s="42" t="s">
        <v>2702</v>
      </c>
    </row>
    <row r="18" spans="1:16" ht="25.5" x14ac:dyDescent="0.2">
      <c r="A18" t="s">
        <v>57</v>
      </c>
      <c r="E18" s="41" t="s">
        <v>2170</v>
      </c>
    </row>
    <row r="19" spans="1:16" x14ac:dyDescent="0.2">
      <c r="A19" t="s">
        <v>49</v>
      </c>
      <c r="B19" s="36" t="s">
        <v>26</v>
      </c>
      <c r="C19" s="36" t="s">
        <v>2703</v>
      </c>
      <c r="D19" s="37" t="s">
        <v>5</v>
      </c>
      <c r="E19" s="13" t="s">
        <v>2704</v>
      </c>
      <c r="F19" s="38" t="s">
        <v>52</v>
      </c>
      <c r="G19" s="39">
        <v>2</v>
      </c>
      <c r="H19" s="38">
        <v>0</v>
      </c>
      <c r="I19" s="38">
        <f>ROUND(G19*H19,6)</f>
        <v>0</v>
      </c>
      <c r="L19" s="40">
        <v>0</v>
      </c>
      <c r="M19" s="34">
        <f>ROUND(ROUND(L19,2)*ROUND(G19,3),2)</f>
        <v>0</v>
      </c>
      <c r="N19" s="38" t="s">
        <v>269</v>
      </c>
      <c r="O19">
        <f>(M19*21)/100</f>
        <v>0</v>
      </c>
      <c r="P19" t="s">
        <v>27</v>
      </c>
    </row>
    <row r="20" spans="1:16" x14ac:dyDescent="0.2">
      <c r="A20" s="37" t="s">
        <v>54</v>
      </c>
      <c r="E20" s="41" t="s">
        <v>5</v>
      </c>
    </row>
    <row r="21" spans="1:16" x14ac:dyDescent="0.2">
      <c r="A21" s="37" t="s">
        <v>55</v>
      </c>
      <c r="E21" s="42" t="s">
        <v>2455</v>
      </c>
    </row>
    <row r="22" spans="1:16" ht="25.5" x14ac:dyDescent="0.2">
      <c r="A22" t="s">
        <v>57</v>
      </c>
      <c r="E22" s="41" t="s">
        <v>2705</v>
      </c>
    </row>
    <row r="23" spans="1:16" x14ac:dyDescent="0.2">
      <c r="A23" t="s">
        <v>49</v>
      </c>
      <c r="B23" s="36" t="s">
        <v>65</v>
      </c>
      <c r="C23" s="36" t="s">
        <v>2706</v>
      </c>
      <c r="D23" s="37" t="s">
        <v>5</v>
      </c>
      <c r="E23" s="13" t="s">
        <v>2707</v>
      </c>
      <c r="F23" s="38" t="s">
        <v>52</v>
      </c>
      <c r="G23" s="39">
        <v>8</v>
      </c>
      <c r="H23" s="38">
        <v>0</v>
      </c>
      <c r="I23" s="38">
        <f>ROUND(G23*H23,6)</f>
        <v>0</v>
      </c>
      <c r="L23" s="40">
        <v>0</v>
      </c>
      <c r="M23" s="34">
        <f>ROUND(ROUND(L23,2)*ROUND(G23,3),2)</f>
        <v>0</v>
      </c>
      <c r="N23" s="38" t="s">
        <v>269</v>
      </c>
      <c r="O23">
        <f>(M23*21)/100</f>
        <v>0</v>
      </c>
      <c r="P23" t="s">
        <v>27</v>
      </c>
    </row>
    <row r="24" spans="1:16" x14ac:dyDescent="0.2">
      <c r="A24" s="37" t="s">
        <v>54</v>
      </c>
      <c r="E24" s="41" t="s">
        <v>5</v>
      </c>
    </row>
    <row r="25" spans="1:16" x14ac:dyDescent="0.2">
      <c r="A25" s="37" t="s">
        <v>55</v>
      </c>
      <c r="E25" s="42" t="s">
        <v>2708</v>
      </c>
    </row>
    <row r="26" spans="1:16" ht="76.5" x14ac:dyDescent="0.2">
      <c r="A26" t="s">
        <v>57</v>
      </c>
      <c r="E26" s="41" t="s">
        <v>2709</v>
      </c>
    </row>
    <row r="27" spans="1:16" x14ac:dyDescent="0.2">
      <c r="A27" t="s">
        <v>49</v>
      </c>
      <c r="B27" s="36" t="s">
        <v>69</v>
      </c>
      <c r="C27" s="36" t="s">
        <v>2710</v>
      </c>
      <c r="D27" s="37" t="s">
        <v>5</v>
      </c>
      <c r="E27" s="13" t="s">
        <v>2711</v>
      </c>
      <c r="F27" s="38" t="s">
        <v>52</v>
      </c>
      <c r="G27" s="39">
        <v>8</v>
      </c>
      <c r="H27" s="38">
        <v>0</v>
      </c>
      <c r="I27" s="38">
        <f>ROUND(G27*H27,6)</f>
        <v>0</v>
      </c>
      <c r="L27" s="40">
        <v>0</v>
      </c>
      <c r="M27" s="34">
        <f>ROUND(ROUND(L27,2)*ROUND(G27,3),2)</f>
        <v>0</v>
      </c>
      <c r="N27" s="38" t="s">
        <v>269</v>
      </c>
      <c r="O27">
        <f>(M27*21)/100</f>
        <v>0</v>
      </c>
      <c r="P27" t="s">
        <v>27</v>
      </c>
    </row>
    <row r="28" spans="1:16" x14ac:dyDescent="0.2">
      <c r="A28" s="37" t="s">
        <v>54</v>
      </c>
      <c r="E28" s="41" t="s">
        <v>5</v>
      </c>
    </row>
    <row r="29" spans="1:16" x14ac:dyDescent="0.2">
      <c r="A29" s="37" t="s">
        <v>55</v>
      </c>
      <c r="E29" s="42" t="s">
        <v>2712</v>
      </c>
    </row>
    <row r="30" spans="1:16" ht="25.5" x14ac:dyDescent="0.2">
      <c r="A30" t="s">
        <v>57</v>
      </c>
      <c r="E30" s="41" t="s">
        <v>2713</v>
      </c>
    </row>
    <row r="31" spans="1:16" x14ac:dyDescent="0.2">
      <c r="A31" t="s">
        <v>49</v>
      </c>
      <c r="B31" s="36" t="s">
        <v>73</v>
      </c>
      <c r="C31" s="36" t="s">
        <v>2714</v>
      </c>
      <c r="D31" s="37" t="s">
        <v>5</v>
      </c>
      <c r="E31" s="13" t="s">
        <v>2715</v>
      </c>
      <c r="F31" s="38" t="s">
        <v>52</v>
      </c>
      <c r="G31" s="39">
        <v>24</v>
      </c>
      <c r="H31" s="38">
        <v>0</v>
      </c>
      <c r="I31" s="38">
        <f>ROUND(G31*H31,6)</f>
        <v>0</v>
      </c>
      <c r="L31" s="40">
        <v>0</v>
      </c>
      <c r="M31" s="34">
        <f>ROUND(ROUND(L31,2)*ROUND(G31,3),2)</f>
        <v>0</v>
      </c>
      <c r="N31" s="38" t="s">
        <v>269</v>
      </c>
      <c r="O31">
        <f>(M31*21)/100</f>
        <v>0</v>
      </c>
      <c r="P31" t="s">
        <v>27</v>
      </c>
    </row>
    <row r="32" spans="1:16" x14ac:dyDescent="0.2">
      <c r="A32" s="37" t="s">
        <v>54</v>
      </c>
      <c r="E32" s="41" t="s">
        <v>5</v>
      </c>
    </row>
    <row r="33" spans="1:16" x14ac:dyDescent="0.2">
      <c r="A33" s="37" t="s">
        <v>55</v>
      </c>
      <c r="E33" s="42" t="s">
        <v>2716</v>
      </c>
    </row>
    <row r="34" spans="1:16" ht="25.5" x14ac:dyDescent="0.2">
      <c r="A34" t="s">
        <v>57</v>
      </c>
      <c r="E34" s="41" t="s">
        <v>2713</v>
      </c>
    </row>
    <row r="35" spans="1:16" x14ac:dyDescent="0.2">
      <c r="A35" t="s">
        <v>49</v>
      </c>
      <c r="B35" s="36" t="s">
        <v>77</v>
      </c>
      <c r="C35" s="36" t="s">
        <v>2717</v>
      </c>
      <c r="D35" s="37" t="s">
        <v>5</v>
      </c>
      <c r="E35" s="13" t="s">
        <v>2718</v>
      </c>
      <c r="F35" s="38" t="s">
        <v>2719</v>
      </c>
      <c r="G35" s="39">
        <v>1480</v>
      </c>
      <c r="H35" s="38">
        <v>0</v>
      </c>
      <c r="I35" s="38">
        <f>ROUND(G35*H35,6)</f>
        <v>0</v>
      </c>
      <c r="L35" s="40">
        <v>0</v>
      </c>
      <c r="M35" s="34">
        <f>ROUND(ROUND(L35,2)*ROUND(G35,3),2)</f>
        <v>0</v>
      </c>
      <c r="N35" s="38" t="s">
        <v>269</v>
      </c>
      <c r="O35">
        <f>(M35*21)/100</f>
        <v>0</v>
      </c>
      <c r="P35" t="s">
        <v>27</v>
      </c>
    </row>
    <row r="36" spans="1:16" x14ac:dyDescent="0.2">
      <c r="A36" s="37" t="s">
        <v>54</v>
      </c>
      <c r="E36" s="41" t="s">
        <v>5</v>
      </c>
    </row>
    <row r="37" spans="1:16" x14ac:dyDescent="0.2">
      <c r="A37" s="37" t="s">
        <v>55</v>
      </c>
      <c r="E37" s="42" t="s">
        <v>2720</v>
      </c>
    </row>
    <row r="38" spans="1:16" ht="25.5" x14ac:dyDescent="0.2">
      <c r="A38" t="s">
        <v>57</v>
      </c>
      <c r="E38" s="41" t="s">
        <v>2721</v>
      </c>
    </row>
    <row r="39" spans="1:16" ht="25.5" x14ac:dyDescent="0.2">
      <c r="A39" t="s">
        <v>49</v>
      </c>
      <c r="B39" s="36" t="s">
        <v>81</v>
      </c>
      <c r="C39" s="36" t="s">
        <v>2722</v>
      </c>
      <c r="D39" s="37" t="s">
        <v>5</v>
      </c>
      <c r="E39" s="13" t="s">
        <v>2723</v>
      </c>
      <c r="F39" s="38" t="s">
        <v>52</v>
      </c>
      <c r="G39" s="39">
        <v>2</v>
      </c>
      <c r="H39" s="38">
        <v>0</v>
      </c>
      <c r="I39" s="38">
        <f>ROUND(G39*H39,6)</f>
        <v>0</v>
      </c>
      <c r="L39" s="40">
        <v>0</v>
      </c>
      <c r="M39" s="34">
        <f>ROUND(ROUND(L39,2)*ROUND(G39,3),2)</f>
        <v>0</v>
      </c>
      <c r="N39" s="38" t="s">
        <v>269</v>
      </c>
      <c r="O39">
        <f>(M39*21)/100</f>
        <v>0</v>
      </c>
      <c r="P39" t="s">
        <v>27</v>
      </c>
    </row>
    <row r="40" spans="1:16" x14ac:dyDescent="0.2">
      <c r="A40" s="37" t="s">
        <v>54</v>
      </c>
      <c r="E40" s="41" t="s">
        <v>5</v>
      </c>
    </row>
    <row r="41" spans="1:16" x14ac:dyDescent="0.2">
      <c r="A41" s="37" t="s">
        <v>55</v>
      </c>
      <c r="E41" s="42" t="s">
        <v>2455</v>
      </c>
    </row>
    <row r="42" spans="1:16" ht="89.25" x14ac:dyDescent="0.2">
      <c r="A42" t="s">
        <v>57</v>
      </c>
      <c r="E42" s="41" t="s">
        <v>2724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2299</v>
      </c>
      <c r="M3" s="43">
        <f>Rekapitulace!C36</f>
        <v>0</v>
      </c>
      <c r="N3" s="25" t="s">
        <v>0</v>
      </c>
      <c r="O3" t="s">
        <v>23</v>
      </c>
      <c r="P3" t="s">
        <v>27</v>
      </c>
    </row>
    <row r="4" spans="1:20" ht="32.1" customHeight="1" x14ac:dyDescent="0.2">
      <c r="A4" s="28" t="s">
        <v>20</v>
      </c>
      <c r="B4" s="29" t="s">
        <v>28</v>
      </c>
      <c r="C4" s="2" t="s">
        <v>2299</v>
      </c>
      <c r="D4" s="9"/>
      <c r="E4" s="3" t="s">
        <v>2300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COUNTIFS(L8:L79,"=0",A8:A79,"P")+COUNTIFS(L8:L79,"",A8:A79,"P")+SUM(Q8:Q79)</f>
        <v>17</v>
      </c>
    </row>
    <row r="8" spans="1:20" x14ac:dyDescent="0.2">
      <c r="A8" t="s">
        <v>44</v>
      </c>
      <c r="C8" s="30" t="s">
        <v>2727</v>
      </c>
      <c r="E8" s="32" t="s">
        <v>2726</v>
      </c>
      <c r="J8" s="31">
        <f>0+J9+J22+J31+J44+J57+J74</f>
        <v>0</v>
      </c>
      <c r="K8" s="31">
        <f>0+K9+K22+K31+K44+K57+K74</f>
        <v>0</v>
      </c>
      <c r="L8" s="31">
        <f>0+L9+L22+L31+L44+L57+L74</f>
        <v>0</v>
      </c>
      <c r="M8" s="31">
        <f>0+M9+M22+M31+M44+M57+M74</f>
        <v>0</v>
      </c>
    </row>
    <row r="9" spans="1:20" x14ac:dyDescent="0.2">
      <c r="A9" t="s">
        <v>46</v>
      </c>
      <c r="C9" s="33" t="s">
        <v>47</v>
      </c>
      <c r="E9" s="35" t="s">
        <v>501</v>
      </c>
      <c r="J9" s="34">
        <f>0</f>
        <v>0</v>
      </c>
      <c r="K9" s="34">
        <f>0</f>
        <v>0</v>
      </c>
      <c r="L9" s="34">
        <f>0+L10+L14+L18</f>
        <v>0</v>
      </c>
      <c r="M9" s="34">
        <f>0+M10+M14+M18</f>
        <v>0</v>
      </c>
    </row>
    <row r="10" spans="1:20" x14ac:dyDescent="0.2">
      <c r="A10" t="s">
        <v>49</v>
      </c>
      <c r="B10" s="36" t="s">
        <v>47</v>
      </c>
      <c r="C10" s="36" t="s">
        <v>1732</v>
      </c>
      <c r="D10" s="37" t="s">
        <v>5</v>
      </c>
      <c r="E10" s="13" t="s">
        <v>1733</v>
      </c>
      <c r="F10" s="38" t="s">
        <v>283</v>
      </c>
      <c r="G10" s="39">
        <v>163.68799999999999</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2728</v>
      </c>
    </row>
    <row r="13" spans="1:20" ht="318.75" x14ac:dyDescent="0.2">
      <c r="A13" t="s">
        <v>57</v>
      </c>
      <c r="E13" s="41" t="s">
        <v>2102</v>
      </c>
    </row>
    <row r="14" spans="1:20" x14ac:dyDescent="0.2">
      <c r="A14" t="s">
        <v>49</v>
      </c>
      <c r="B14" s="36" t="s">
        <v>27</v>
      </c>
      <c r="C14" s="36" t="s">
        <v>2349</v>
      </c>
      <c r="D14" s="37" t="s">
        <v>5</v>
      </c>
      <c r="E14" s="13" t="s">
        <v>2350</v>
      </c>
      <c r="F14" s="38" t="s">
        <v>283</v>
      </c>
      <c r="G14" s="39">
        <v>23.875</v>
      </c>
      <c r="H14" s="38">
        <v>0</v>
      </c>
      <c r="I14" s="38">
        <f>ROUND(G14*H14,6)</f>
        <v>0</v>
      </c>
      <c r="L14" s="40">
        <v>0</v>
      </c>
      <c r="M14" s="34">
        <f>ROUND(ROUND(L14,2)*ROUND(G14,3),2)</f>
        <v>0</v>
      </c>
      <c r="N14" s="38" t="s">
        <v>488</v>
      </c>
      <c r="O14">
        <f>(M14*21)/100</f>
        <v>0</v>
      </c>
      <c r="P14" t="s">
        <v>27</v>
      </c>
    </row>
    <row r="15" spans="1:20" x14ac:dyDescent="0.2">
      <c r="A15" s="37" t="s">
        <v>54</v>
      </c>
      <c r="E15" s="41" t="s">
        <v>2351</v>
      </c>
    </row>
    <row r="16" spans="1:20" x14ac:dyDescent="0.2">
      <c r="A16" s="37" t="s">
        <v>55</v>
      </c>
      <c r="E16" s="42" t="s">
        <v>2729</v>
      </c>
    </row>
    <row r="17" spans="1:16" ht="191.25" x14ac:dyDescent="0.2">
      <c r="A17" t="s">
        <v>57</v>
      </c>
      <c r="E17" s="41" t="s">
        <v>2353</v>
      </c>
    </row>
    <row r="18" spans="1:16" x14ac:dyDescent="0.2">
      <c r="A18" t="s">
        <v>49</v>
      </c>
      <c r="B18" s="36" t="s">
        <v>26</v>
      </c>
      <c r="C18" s="36" t="s">
        <v>291</v>
      </c>
      <c r="D18" s="37" t="s">
        <v>5</v>
      </c>
      <c r="E18" s="13" t="s">
        <v>292</v>
      </c>
      <c r="F18" s="38" t="s">
        <v>283</v>
      </c>
      <c r="G18" s="39">
        <v>139.81299999999999</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2730</v>
      </c>
    </row>
    <row r="21" spans="1:16" ht="229.5" x14ac:dyDescent="0.2">
      <c r="A21" t="s">
        <v>57</v>
      </c>
      <c r="E21" s="41" t="s">
        <v>2731</v>
      </c>
    </row>
    <row r="22" spans="1:16" x14ac:dyDescent="0.2">
      <c r="A22" t="s">
        <v>46</v>
      </c>
      <c r="C22" s="33" t="s">
        <v>26</v>
      </c>
      <c r="E22" s="35" t="s">
        <v>1742</v>
      </c>
      <c r="J22" s="34">
        <f>0</f>
        <v>0</v>
      </c>
      <c r="K22" s="34">
        <f>0</f>
        <v>0</v>
      </c>
      <c r="L22" s="34">
        <f>0+L23+L27</f>
        <v>0</v>
      </c>
      <c r="M22" s="34">
        <f>0+M23+M27</f>
        <v>0</v>
      </c>
    </row>
    <row r="23" spans="1:16" x14ac:dyDescent="0.2">
      <c r="A23" t="s">
        <v>49</v>
      </c>
      <c r="B23" s="36" t="s">
        <v>65</v>
      </c>
      <c r="C23" s="36" t="s">
        <v>2423</v>
      </c>
      <c r="D23" s="37" t="s">
        <v>5</v>
      </c>
      <c r="E23" s="13" t="s">
        <v>2424</v>
      </c>
      <c r="F23" s="38" t="s">
        <v>283</v>
      </c>
      <c r="G23" s="39">
        <v>1.262</v>
      </c>
      <c r="H23" s="38">
        <v>0</v>
      </c>
      <c r="I23" s="38">
        <f>ROUND(G23*H23,6)</f>
        <v>0</v>
      </c>
      <c r="L23" s="40">
        <v>0</v>
      </c>
      <c r="M23" s="34">
        <f>ROUND(ROUND(L23,2)*ROUND(G23,3),2)</f>
        <v>0</v>
      </c>
      <c r="N23" s="38" t="s">
        <v>488</v>
      </c>
      <c r="O23">
        <f>(M23*21)/100</f>
        <v>0</v>
      </c>
      <c r="P23" t="s">
        <v>27</v>
      </c>
    </row>
    <row r="24" spans="1:16" x14ac:dyDescent="0.2">
      <c r="A24" s="37" t="s">
        <v>54</v>
      </c>
      <c r="E24" s="41" t="s">
        <v>2732</v>
      </c>
    </row>
    <row r="25" spans="1:16" x14ac:dyDescent="0.2">
      <c r="A25" s="37" t="s">
        <v>55</v>
      </c>
      <c r="E25" s="42" t="s">
        <v>2733</v>
      </c>
    </row>
    <row r="26" spans="1:16" ht="369.75" x14ac:dyDescent="0.2">
      <c r="A26" t="s">
        <v>57</v>
      </c>
      <c r="E26" s="41" t="s">
        <v>2427</v>
      </c>
    </row>
    <row r="27" spans="1:16" x14ac:dyDescent="0.2">
      <c r="A27" t="s">
        <v>49</v>
      </c>
      <c r="B27" s="36" t="s">
        <v>69</v>
      </c>
      <c r="C27" s="36" t="s">
        <v>2432</v>
      </c>
      <c r="D27" s="37" t="s">
        <v>5</v>
      </c>
      <c r="E27" s="13" t="s">
        <v>2433</v>
      </c>
      <c r="F27" s="38" t="s">
        <v>629</v>
      </c>
      <c r="G27" s="39">
        <v>0.17699999999999999</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2734</v>
      </c>
    </row>
    <row r="30" spans="1:16" ht="267.75" x14ac:dyDescent="0.2">
      <c r="A30" t="s">
        <v>57</v>
      </c>
      <c r="E30" s="41" t="s">
        <v>2435</v>
      </c>
    </row>
    <row r="31" spans="1:16" x14ac:dyDescent="0.2">
      <c r="A31" t="s">
        <v>46</v>
      </c>
      <c r="C31" s="33" t="s">
        <v>65</v>
      </c>
      <c r="E31" s="35" t="s">
        <v>1646</v>
      </c>
      <c r="J31" s="34">
        <f>0</f>
        <v>0</v>
      </c>
      <c r="K31" s="34">
        <f>0</f>
        <v>0</v>
      </c>
      <c r="L31" s="34">
        <f>0+L32+L36+L40</f>
        <v>0</v>
      </c>
      <c r="M31" s="34">
        <f>0+M32+M36+M40</f>
        <v>0</v>
      </c>
    </row>
    <row r="32" spans="1:16" x14ac:dyDescent="0.2">
      <c r="A32" t="s">
        <v>49</v>
      </c>
      <c r="B32" s="36" t="s">
        <v>73</v>
      </c>
      <c r="C32" s="36" t="s">
        <v>1647</v>
      </c>
      <c r="D32" s="37" t="s">
        <v>5</v>
      </c>
      <c r="E32" s="13" t="s">
        <v>1648</v>
      </c>
      <c r="F32" s="38" t="s">
        <v>283</v>
      </c>
      <c r="G32" s="39">
        <v>1</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2312</v>
      </c>
    </row>
    <row r="35" spans="1:16" ht="369.75" x14ac:dyDescent="0.2">
      <c r="A35" t="s">
        <v>57</v>
      </c>
      <c r="E35" s="41" t="s">
        <v>2427</v>
      </c>
    </row>
    <row r="36" spans="1:16" ht="25.5" x14ac:dyDescent="0.2">
      <c r="A36" t="s">
        <v>49</v>
      </c>
      <c r="B36" s="36" t="s">
        <v>77</v>
      </c>
      <c r="C36" s="36" t="s">
        <v>2735</v>
      </c>
      <c r="D36" s="37" t="s">
        <v>5</v>
      </c>
      <c r="E36" s="13" t="s">
        <v>2736</v>
      </c>
      <c r="F36" s="38" t="s">
        <v>629</v>
      </c>
      <c r="G36" s="39">
        <v>0.83499999999999996</v>
      </c>
      <c r="H36" s="38">
        <v>0</v>
      </c>
      <c r="I36" s="38">
        <f>ROUND(G36*H36,6)</f>
        <v>0</v>
      </c>
      <c r="L36" s="40">
        <v>0</v>
      </c>
      <c r="M36" s="34">
        <f>ROUND(ROUND(L36,2)*ROUND(G36,3),2)</f>
        <v>0</v>
      </c>
      <c r="N36" s="38" t="s">
        <v>269</v>
      </c>
      <c r="O36">
        <f>(M36*21)/100</f>
        <v>0</v>
      </c>
      <c r="P36" t="s">
        <v>27</v>
      </c>
    </row>
    <row r="37" spans="1:16" x14ac:dyDescent="0.2">
      <c r="A37" s="37" t="s">
        <v>54</v>
      </c>
      <c r="E37" s="41" t="s">
        <v>2493</v>
      </c>
    </row>
    <row r="38" spans="1:16" x14ac:dyDescent="0.2">
      <c r="A38" s="37" t="s">
        <v>55</v>
      </c>
      <c r="E38" s="42" t="s">
        <v>2737</v>
      </c>
    </row>
    <row r="39" spans="1:16" ht="306" x14ac:dyDescent="0.2">
      <c r="A39" t="s">
        <v>57</v>
      </c>
      <c r="E39" s="41" t="s">
        <v>2495</v>
      </c>
    </row>
    <row r="40" spans="1:16" ht="25.5" x14ac:dyDescent="0.2">
      <c r="A40" t="s">
        <v>49</v>
      </c>
      <c r="B40" s="36" t="s">
        <v>81</v>
      </c>
      <c r="C40" s="36" t="s">
        <v>2738</v>
      </c>
      <c r="D40" s="37" t="s">
        <v>5</v>
      </c>
      <c r="E40" s="13" t="s">
        <v>2736</v>
      </c>
      <c r="F40" s="38" t="s">
        <v>629</v>
      </c>
      <c r="G40" s="39">
        <v>0.83499999999999996</v>
      </c>
      <c r="H40" s="38">
        <v>0</v>
      </c>
      <c r="I40" s="38">
        <f>ROUND(G40*H40,6)</f>
        <v>0</v>
      </c>
      <c r="L40" s="40">
        <v>0</v>
      </c>
      <c r="M40" s="34">
        <f>ROUND(ROUND(L40,2)*ROUND(G40,3),2)</f>
        <v>0</v>
      </c>
      <c r="N40" s="38" t="s">
        <v>269</v>
      </c>
      <c r="O40">
        <f>(M40*21)/100</f>
        <v>0</v>
      </c>
      <c r="P40" t="s">
        <v>27</v>
      </c>
    </row>
    <row r="41" spans="1:16" x14ac:dyDescent="0.2">
      <c r="A41" s="37" t="s">
        <v>54</v>
      </c>
      <c r="E41" s="41" t="s">
        <v>2497</v>
      </c>
    </row>
    <row r="42" spans="1:16" x14ac:dyDescent="0.2">
      <c r="A42" s="37" t="s">
        <v>55</v>
      </c>
      <c r="E42" s="42" t="s">
        <v>2737</v>
      </c>
    </row>
    <row r="43" spans="1:16" ht="409.5" x14ac:dyDescent="0.2">
      <c r="A43" t="s">
        <v>57</v>
      </c>
      <c r="E43" s="41" t="s">
        <v>2498</v>
      </c>
    </row>
    <row r="44" spans="1:16" x14ac:dyDescent="0.2">
      <c r="A44" t="s">
        <v>46</v>
      </c>
      <c r="C44" s="33" t="s">
        <v>77</v>
      </c>
      <c r="E44" s="35" t="s">
        <v>1673</v>
      </c>
      <c r="J44" s="34">
        <f>0</f>
        <v>0</v>
      </c>
      <c r="K44" s="34">
        <f>0</f>
        <v>0</v>
      </c>
      <c r="L44" s="34">
        <f>0+L45+L49+L53</f>
        <v>0</v>
      </c>
      <c r="M44" s="34">
        <f>0+M45+M49+M53</f>
        <v>0</v>
      </c>
    </row>
    <row r="45" spans="1:16" x14ac:dyDescent="0.2">
      <c r="A45" t="s">
        <v>49</v>
      </c>
      <c r="B45" s="36" t="s">
        <v>85</v>
      </c>
      <c r="C45" s="36" t="s">
        <v>2540</v>
      </c>
      <c r="D45" s="37" t="s">
        <v>5</v>
      </c>
      <c r="E45" s="13" t="s">
        <v>2541</v>
      </c>
      <c r="F45" s="38" t="s">
        <v>504</v>
      </c>
      <c r="G45" s="39">
        <v>13.882999999999999</v>
      </c>
      <c r="H45" s="38">
        <v>0</v>
      </c>
      <c r="I45" s="38">
        <f>ROUND(G45*H45,6)</f>
        <v>0</v>
      </c>
      <c r="L45" s="40">
        <v>0</v>
      </c>
      <c r="M45" s="34">
        <f>ROUND(ROUND(L45,2)*ROUND(G45,3),2)</f>
        <v>0</v>
      </c>
      <c r="N45" s="38" t="s">
        <v>488</v>
      </c>
      <c r="O45">
        <f>(M45*21)/100</f>
        <v>0</v>
      </c>
      <c r="P45" t="s">
        <v>27</v>
      </c>
    </row>
    <row r="46" spans="1:16" x14ac:dyDescent="0.2">
      <c r="A46" s="37" t="s">
        <v>54</v>
      </c>
      <c r="E46" s="41" t="s">
        <v>5</v>
      </c>
    </row>
    <row r="47" spans="1:16" x14ac:dyDescent="0.2">
      <c r="A47" s="37" t="s">
        <v>55</v>
      </c>
      <c r="E47" s="42" t="s">
        <v>2739</v>
      </c>
    </row>
    <row r="48" spans="1:16" ht="51" x14ac:dyDescent="0.2">
      <c r="A48" t="s">
        <v>57</v>
      </c>
      <c r="E48" s="41" t="s">
        <v>2539</v>
      </c>
    </row>
    <row r="49" spans="1:16" x14ac:dyDescent="0.2">
      <c r="A49" t="s">
        <v>49</v>
      </c>
      <c r="B49" s="36" t="s">
        <v>88</v>
      </c>
      <c r="C49" s="36" t="s">
        <v>2546</v>
      </c>
      <c r="D49" s="37" t="s">
        <v>5</v>
      </c>
      <c r="E49" s="13" t="s">
        <v>2547</v>
      </c>
      <c r="F49" s="38" t="s">
        <v>504</v>
      </c>
      <c r="G49" s="39">
        <v>13.882999999999999</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2739</v>
      </c>
    </row>
    <row r="52" spans="1:16" ht="51" x14ac:dyDescent="0.2">
      <c r="A52" t="s">
        <v>57</v>
      </c>
      <c r="E52" s="41" t="s">
        <v>2539</v>
      </c>
    </row>
    <row r="53" spans="1:16" x14ac:dyDescent="0.2">
      <c r="A53" t="s">
        <v>49</v>
      </c>
      <c r="B53" s="36" t="s">
        <v>91</v>
      </c>
      <c r="C53" s="36" t="s">
        <v>2549</v>
      </c>
      <c r="D53" s="37" t="s">
        <v>5</v>
      </c>
      <c r="E53" s="13" t="s">
        <v>2550</v>
      </c>
      <c r="F53" s="38" t="s">
        <v>504</v>
      </c>
      <c r="G53" s="39">
        <v>20</v>
      </c>
      <c r="H53" s="38">
        <v>0</v>
      </c>
      <c r="I53" s="38">
        <f>ROUND(G53*H53,6)</f>
        <v>0</v>
      </c>
      <c r="L53" s="40">
        <v>0</v>
      </c>
      <c r="M53" s="34">
        <f>ROUND(ROUND(L53,2)*ROUND(G53,3),2)</f>
        <v>0</v>
      </c>
      <c r="N53" s="38" t="s">
        <v>269</v>
      </c>
      <c r="O53">
        <f>(M53*21)/100</f>
        <v>0</v>
      </c>
      <c r="P53" t="s">
        <v>27</v>
      </c>
    </row>
    <row r="54" spans="1:16" x14ac:dyDescent="0.2">
      <c r="A54" s="37" t="s">
        <v>54</v>
      </c>
      <c r="E54" s="41" t="s">
        <v>2551</v>
      </c>
    </row>
    <row r="55" spans="1:16" x14ac:dyDescent="0.2">
      <c r="A55" s="37" t="s">
        <v>55</v>
      </c>
      <c r="E55" s="42" t="s">
        <v>2740</v>
      </c>
    </row>
    <row r="56" spans="1:16" ht="191.25" x14ac:dyDescent="0.2">
      <c r="A56" t="s">
        <v>57</v>
      </c>
      <c r="E56" s="41" t="s">
        <v>2166</v>
      </c>
    </row>
    <row r="57" spans="1:16" x14ac:dyDescent="0.2">
      <c r="A57" t="s">
        <v>46</v>
      </c>
      <c r="C57" s="33" t="s">
        <v>85</v>
      </c>
      <c r="E57" s="35" t="s">
        <v>2258</v>
      </c>
      <c r="J57" s="34">
        <f>0</f>
        <v>0</v>
      </c>
      <c r="K57" s="34">
        <f>0</f>
        <v>0</v>
      </c>
      <c r="L57" s="34">
        <f>0+L58+L62+L66+L70</f>
        <v>0</v>
      </c>
      <c r="M57" s="34">
        <f>0+M58+M62+M66+M70</f>
        <v>0</v>
      </c>
    </row>
    <row r="58" spans="1:16" x14ac:dyDescent="0.2">
      <c r="A58" t="s">
        <v>49</v>
      </c>
      <c r="B58" s="36" t="s">
        <v>95</v>
      </c>
      <c r="C58" s="36" t="s">
        <v>2741</v>
      </c>
      <c r="D58" s="37" t="s">
        <v>5</v>
      </c>
      <c r="E58" s="13" t="s">
        <v>2742</v>
      </c>
      <c r="F58" s="38" t="s">
        <v>288</v>
      </c>
      <c r="G58" s="39">
        <v>3.6</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5</v>
      </c>
    </row>
    <row r="61" spans="1:16" ht="76.5" x14ac:dyDescent="0.2">
      <c r="A61" t="s">
        <v>57</v>
      </c>
      <c r="E61" s="41" t="s">
        <v>2743</v>
      </c>
    </row>
    <row r="62" spans="1:16" x14ac:dyDescent="0.2">
      <c r="A62" t="s">
        <v>49</v>
      </c>
      <c r="B62" s="36" t="s">
        <v>98</v>
      </c>
      <c r="C62" s="36" t="s">
        <v>2654</v>
      </c>
      <c r="D62" s="37" t="s">
        <v>5</v>
      </c>
      <c r="E62" s="13" t="s">
        <v>2655</v>
      </c>
      <c r="F62" s="38" t="s">
        <v>504</v>
      </c>
      <c r="G62" s="39">
        <v>11.897</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2744</v>
      </c>
    </row>
    <row r="65" spans="1:16" ht="25.5" x14ac:dyDescent="0.2">
      <c r="A65" t="s">
        <v>57</v>
      </c>
      <c r="E65" s="41" t="s">
        <v>2653</v>
      </c>
    </row>
    <row r="66" spans="1:16" x14ac:dyDescent="0.2">
      <c r="A66" t="s">
        <v>49</v>
      </c>
      <c r="B66" s="36" t="s">
        <v>101</v>
      </c>
      <c r="C66" s="36" t="s">
        <v>1883</v>
      </c>
      <c r="D66" s="37" t="s">
        <v>5</v>
      </c>
      <c r="E66" s="13" t="s">
        <v>1884</v>
      </c>
      <c r="F66" s="38" t="s">
        <v>283</v>
      </c>
      <c r="G66" s="39">
        <v>1.262</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2733</v>
      </c>
    </row>
    <row r="69" spans="1:16" ht="114.75" x14ac:dyDescent="0.2">
      <c r="A69" t="s">
        <v>57</v>
      </c>
      <c r="E69" s="41" t="s">
        <v>2658</v>
      </c>
    </row>
    <row r="70" spans="1:16" x14ac:dyDescent="0.2">
      <c r="A70" t="s">
        <v>49</v>
      </c>
      <c r="B70" s="36" t="s">
        <v>105</v>
      </c>
      <c r="C70" s="36" t="s">
        <v>2745</v>
      </c>
      <c r="D70" s="37" t="s">
        <v>5</v>
      </c>
      <c r="E70" s="13" t="s">
        <v>2746</v>
      </c>
      <c r="F70" s="38" t="s">
        <v>504</v>
      </c>
      <c r="G70" s="39">
        <v>5.58</v>
      </c>
      <c r="H70" s="38">
        <v>0</v>
      </c>
      <c r="I70" s="38">
        <f>ROUND(G70*H70,6)</f>
        <v>0</v>
      </c>
      <c r="L70" s="40">
        <v>0</v>
      </c>
      <c r="M70" s="34">
        <f>ROUND(ROUND(L70,2)*ROUND(G70,3),2)</f>
        <v>0</v>
      </c>
      <c r="N70" s="38" t="s">
        <v>269</v>
      </c>
      <c r="O70">
        <f>(M70*21)/100</f>
        <v>0</v>
      </c>
      <c r="P70" t="s">
        <v>27</v>
      </c>
    </row>
    <row r="71" spans="1:16" x14ac:dyDescent="0.2">
      <c r="A71" s="37" t="s">
        <v>54</v>
      </c>
      <c r="E71" s="41" t="s">
        <v>2747</v>
      </c>
    </row>
    <row r="72" spans="1:16" x14ac:dyDescent="0.2">
      <c r="A72" s="37" t="s">
        <v>55</v>
      </c>
      <c r="E72" s="42" t="s">
        <v>2748</v>
      </c>
    </row>
    <row r="73" spans="1:16" ht="63.75" x14ac:dyDescent="0.2">
      <c r="A73" t="s">
        <v>57</v>
      </c>
      <c r="E73" s="41" t="s">
        <v>2749</v>
      </c>
    </row>
    <row r="74" spans="1:16" x14ac:dyDescent="0.2">
      <c r="A74" t="s">
        <v>46</v>
      </c>
      <c r="C74" s="33" t="s">
        <v>624</v>
      </c>
      <c r="E74" s="35" t="s">
        <v>625</v>
      </c>
      <c r="J74" s="34">
        <f>0</f>
        <v>0</v>
      </c>
      <c r="K74" s="34">
        <f>0</f>
        <v>0</v>
      </c>
      <c r="L74" s="34">
        <f>0+L75+L79</f>
        <v>0</v>
      </c>
      <c r="M74" s="34">
        <f>0+M75+M79</f>
        <v>0</v>
      </c>
    </row>
    <row r="75" spans="1:16" ht="25.5" x14ac:dyDescent="0.2">
      <c r="A75" t="s">
        <v>49</v>
      </c>
      <c r="B75" s="36" t="s">
        <v>108</v>
      </c>
      <c r="C75" s="36" t="s">
        <v>1718</v>
      </c>
      <c r="D75" s="37" t="s">
        <v>1719</v>
      </c>
      <c r="E75" s="13" t="s">
        <v>1720</v>
      </c>
      <c r="F75" s="38" t="s">
        <v>629</v>
      </c>
      <c r="G75" s="39">
        <v>42.975000000000001</v>
      </c>
      <c r="H75" s="38">
        <v>0</v>
      </c>
      <c r="I75" s="38">
        <f>ROUND(G75*H75,6)</f>
        <v>0</v>
      </c>
      <c r="L75" s="40">
        <v>0</v>
      </c>
      <c r="M75" s="34">
        <f>ROUND(ROUND(L75,2)*ROUND(G75,3),2)</f>
        <v>0</v>
      </c>
      <c r="N75" s="38" t="s">
        <v>269</v>
      </c>
      <c r="O75">
        <f>(M75*21)/100</f>
        <v>0</v>
      </c>
      <c r="P75" t="s">
        <v>27</v>
      </c>
    </row>
    <row r="76" spans="1:16" x14ac:dyDescent="0.2">
      <c r="A76" s="37" t="s">
        <v>54</v>
      </c>
      <c r="E76" s="41" t="s">
        <v>5</v>
      </c>
    </row>
    <row r="77" spans="1:16" x14ac:dyDescent="0.2">
      <c r="A77" s="37" t="s">
        <v>55</v>
      </c>
      <c r="E77" s="42" t="s">
        <v>2750</v>
      </c>
    </row>
    <row r="78" spans="1:16" ht="140.25" x14ac:dyDescent="0.2">
      <c r="A78" t="s">
        <v>57</v>
      </c>
      <c r="E78" s="41" t="s">
        <v>2173</v>
      </c>
    </row>
    <row r="79" spans="1:16" ht="25.5" x14ac:dyDescent="0.2">
      <c r="A79" t="s">
        <v>49</v>
      </c>
      <c r="B79" s="36" t="s">
        <v>111</v>
      </c>
      <c r="C79" s="36" t="s">
        <v>1579</v>
      </c>
      <c r="D79" s="37" t="s">
        <v>1580</v>
      </c>
      <c r="E79" s="13" t="s">
        <v>1581</v>
      </c>
      <c r="F79" s="38" t="s">
        <v>629</v>
      </c>
      <c r="G79" s="39">
        <v>3.1539999999999999</v>
      </c>
      <c r="H79" s="38">
        <v>0</v>
      </c>
      <c r="I79" s="38">
        <f>ROUND(G79*H79,6)</f>
        <v>0</v>
      </c>
      <c r="L79" s="40">
        <v>0</v>
      </c>
      <c r="M79" s="34">
        <f>ROUND(ROUND(L79,2)*ROUND(G79,3),2)</f>
        <v>0</v>
      </c>
      <c r="N79" s="38" t="s">
        <v>269</v>
      </c>
      <c r="O79">
        <f>(M79*21)/100</f>
        <v>0</v>
      </c>
      <c r="P79" t="s">
        <v>27</v>
      </c>
    </row>
    <row r="80" spans="1:16" x14ac:dyDescent="0.2">
      <c r="A80" s="37" t="s">
        <v>54</v>
      </c>
      <c r="E80" s="41" t="s">
        <v>5</v>
      </c>
    </row>
    <row r="81" spans="1:5" x14ac:dyDescent="0.2">
      <c r="A81" s="37" t="s">
        <v>55</v>
      </c>
      <c r="E81" s="42" t="s">
        <v>2751</v>
      </c>
    </row>
    <row r="82" spans="1:5" ht="140.25" x14ac:dyDescent="0.2">
      <c r="A82" t="s">
        <v>57</v>
      </c>
      <c r="E82"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COUNTIFS(L8:L68,"=0",A8:A68,"P")+COUNTIFS(L8:L68,"",A8:A68,"P")+SUM(Q8:Q68)</f>
        <v>15</v>
      </c>
    </row>
    <row r="8" spans="1:20" ht="25.5" x14ac:dyDescent="0.2">
      <c r="A8" t="s">
        <v>44</v>
      </c>
      <c r="C8" s="30" t="s">
        <v>2756</v>
      </c>
      <c r="E8" s="32" t="s">
        <v>2755</v>
      </c>
      <c r="J8" s="31">
        <f>0+J9+J62+J67</f>
        <v>0</v>
      </c>
      <c r="K8" s="31">
        <f>0+K9+K62+K67</f>
        <v>0</v>
      </c>
      <c r="L8" s="31">
        <f>0+L9+L62+L67</f>
        <v>0</v>
      </c>
      <c r="M8" s="31">
        <f>0+M9+M62+M67</f>
        <v>0</v>
      </c>
    </row>
    <row r="9" spans="1:20" x14ac:dyDescent="0.2">
      <c r="A9" t="s">
        <v>46</v>
      </c>
      <c r="C9" s="33" t="s">
        <v>47</v>
      </c>
      <c r="E9" s="35" t="s">
        <v>2757</v>
      </c>
      <c r="J9" s="34">
        <f>0</f>
        <v>0</v>
      </c>
      <c r="K9" s="34">
        <f>0</f>
        <v>0</v>
      </c>
      <c r="L9" s="34">
        <f>0+L10+L14+L18+L22+L26+L30+L34+L38+L42+L46+L50+L54+L58</f>
        <v>0</v>
      </c>
      <c r="M9" s="34">
        <f>0+M10+M14+M18+M22+M26+M30+M34+M38+M42+M46+M50+M54+M58</f>
        <v>0</v>
      </c>
    </row>
    <row r="10" spans="1:20" x14ac:dyDescent="0.2">
      <c r="A10" t="s">
        <v>49</v>
      </c>
      <c r="B10" s="36" t="s">
        <v>47</v>
      </c>
      <c r="C10" s="36" t="s">
        <v>2758</v>
      </c>
      <c r="D10" s="37" t="s">
        <v>5</v>
      </c>
      <c r="E10" s="13" t="s">
        <v>2759</v>
      </c>
      <c r="F10" s="38" t="s">
        <v>283</v>
      </c>
      <c r="G10" s="39">
        <v>12.6</v>
      </c>
      <c r="H10" s="38">
        <v>0</v>
      </c>
      <c r="I10" s="38">
        <f>ROUND(G10*H10,6)</f>
        <v>0</v>
      </c>
      <c r="L10" s="40">
        <v>0</v>
      </c>
      <c r="M10" s="34">
        <f>ROUND(ROUND(L10,2)*ROUND(G10,3),2)</f>
        <v>0</v>
      </c>
      <c r="N10" s="38" t="s">
        <v>488</v>
      </c>
      <c r="O10">
        <f>(M10*21)/100</f>
        <v>0</v>
      </c>
      <c r="P10" t="s">
        <v>27</v>
      </c>
    </row>
    <row r="11" spans="1:20" x14ac:dyDescent="0.2">
      <c r="A11" s="37" t="s">
        <v>54</v>
      </c>
      <c r="E11" s="41" t="s">
        <v>506</v>
      </c>
    </row>
    <row r="12" spans="1:20" x14ac:dyDescent="0.2">
      <c r="A12" s="37" t="s">
        <v>55</v>
      </c>
      <c r="E12" s="42" t="s">
        <v>2760</v>
      </c>
    </row>
    <row r="13" spans="1:20" ht="318.75" x14ac:dyDescent="0.2">
      <c r="A13" t="s">
        <v>57</v>
      </c>
      <c r="E13" s="41" t="s">
        <v>2348</v>
      </c>
    </row>
    <row r="14" spans="1:20" x14ac:dyDescent="0.2">
      <c r="A14" t="s">
        <v>49</v>
      </c>
      <c r="B14" s="36" t="s">
        <v>27</v>
      </c>
      <c r="C14" s="36" t="s">
        <v>291</v>
      </c>
      <c r="D14" s="37" t="s">
        <v>5</v>
      </c>
      <c r="E14" s="13" t="s">
        <v>292</v>
      </c>
      <c r="F14" s="38" t="s">
        <v>283</v>
      </c>
      <c r="G14" s="39">
        <v>9.4499999999999993</v>
      </c>
      <c r="H14" s="38">
        <v>0</v>
      </c>
      <c r="I14" s="38">
        <f>ROUND(G14*H14,6)</f>
        <v>0</v>
      </c>
      <c r="L14" s="40">
        <v>0</v>
      </c>
      <c r="M14" s="34">
        <f>ROUND(ROUND(L14,2)*ROUND(G14,3),2)</f>
        <v>0</v>
      </c>
      <c r="N14" s="38" t="s">
        <v>488</v>
      </c>
      <c r="O14">
        <f>(M14*21)/100</f>
        <v>0</v>
      </c>
      <c r="P14" t="s">
        <v>27</v>
      </c>
    </row>
    <row r="15" spans="1:20" x14ac:dyDescent="0.2">
      <c r="A15" s="37" t="s">
        <v>54</v>
      </c>
      <c r="E15" s="41" t="s">
        <v>506</v>
      </c>
    </row>
    <row r="16" spans="1:20" x14ac:dyDescent="0.2">
      <c r="A16" s="37" t="s">
        <v>55</v>
      </c>
      <c r="E16" s="42" t="s">
        <v>2760</v>
      </c>
    </row>
    <row r="17" spans="1:16" ht="229.5" x14ac:dyDescent="0.2">
      <c r="A17" t="s">
        <v>57</v>
      </c>
      <c r="E17" s="41" t="s">
        <v>2761</v>
      </c>
    </row>
    <row r="18" spans="1:16" x14ac:dyDescent="0.2">
      <c r="A18" t="s">
        <v>49</v>
      </c>
      <c r="B18" s="36" t="s">
        <v>26</v>
      </c>
      <c r="C18" s="36" t="s">
        <v>2762</v>
      </c>
      <c r="D18" s="37" t="s">
        <v>5</v>
      </c>
      <c r="E18" s="13" t="s">
        <v>2763</v>
      </c>
      <c r="F18" s="38" t="s">
        <v>1355</v>
      </c>
      <c r="G18" s="39">
        <v>1</v>
      </c>
      <c r="H18" s="38">
        <v>0</v>
      </c>
      <c r="I18" s="38">
        <f>ROUND(G18*H18,6)</f>
        <v>0</v>
      </c>
      <c r="L18" s="40">
        <v>0</v>
      </c>
      <c r="M18" s="34">
        <f>ROUND(ROUND(L18,2)*ROUND(G18,3),2)</f>
        <v>0</v>
      </c>
      <c r="N18" s="38" t="s">
        <v>488</v>
      </c>
      <c r="O18">
        <f>(M18*21)/100</f>
        <v>0</v>
      </c>
      <c r="P18" t="s">
        <v>27</v>
      </c>
    </row>
    <row r="19" spans="1:16" x14ac:dyDescent="0.2">
      <c r="A19" s="37" t="s">
        <v>54</v>
      </c>
      <c r="E19" s="41" t="s">
        <v>506</v>
      </c>
    </row>
    <row r="20" spans="1:16" x14ac:dyDescent="0.2">
      <c r="A20" s="37" t="s">
        <v>55</v>
      </c>
      <c r="E20" s="42" t="s">
        <v>2760</v>
      </c>
    </row>
    <row r="21" spans="1:16" ht="76.5" x14ac:dyDescent="0.2">
      <c r="A21" t="s">
        <v>57</v>
      </c>
      <c r="E21" s="41" t="s">
        <v>2764</v>
      </c>
    </row>
    <row r="22" spans="1:16" x14ac:dyDescent="0.2">
      <c r="A22" t="s">
        <v>49</v>
      </c>
      <c r="B22" s="36" t="s">
        <v>65</v>
      </c>
      <c r="C22" s="36" t="s">
        <v>2765</v>
      </c>
      <c r="D22" s="37" t="s">
        <v>5</v>
      </c>
      <c r="E22" s="13" t="s">
        <v>2766</v>
      </c>
      <c r="F22" s="38" t="s">
        <v>283</v>
      </c>
      <c r="G22" s="39">
        <v>2.36</v>
      </c>
      <c r="H22" s="38">
        <v>0</v>
      </c>
      <c r="I22" s="38">
        <f>ROUND(G22*H22,6)</f>
        <v>0</v>
      </c>
      <c r="L22" s="40">
        <v>0</v>
      </c>
      <c r="M22" s="34">
        <f>ROUND(ROUND(L22,2)*ROUND(G22,3),2)</f>
        <v>0</v>
      </c>
      <c r="N22" s="38" t="s">
        <v>488</v>
      </c>
      <c r="O22">
        <f>(M22*21)/100</f>
        <v>0</v>
      </c>
      <c r="P22" t="s">
        <v>27</v>
      </c>
    </row>
    <row r="23" spans="1:16" x14ac:dyDescent="0.2">
      <c r="A23" s="37" t="s">
        <v>54</v>
      </c>
      <c r="E23" s="41" t="s">
        <v>506</v>
      </c>
    </row>
    <row r="24" spans="1:16" x14ac:dyDescent="0.2">
      <c r="A24" s="37" t="s">
        <v>55</v>
      </c>
      <c r="E24" s="42" t="s">
        <v>2760</v>
      </c>
    </row>
    <row r="25" spans="1:16" ht="63.75" x14ac:dyDescent="0.2">
      <c r="A25" t="s">
        <v>57</v>
      </c>
      <c r="E25" s="41" t="s">
        <v>2767</v>
      </c>
    </row>
    <row r="26" spans="1:16" x14ac:dyDescent="0.2">
      <c r="A26" t="s">
        <v>49</v>
      </c>
      <c r="B26" s="36" t="s">
        <v>69</v>
      </c>
      <c r="C26" s="36" t="s">
        <v>2768</v>
      </c>
      <c r="D26" s="37" t="s">
        <v>5</v>
      </c>
      <c r="E26" s="13" t="s">
        <v>2769</v>
      </c>
      <c r="F26" s="38" t="s">
        <v>288</v>
      </c>
      <c r="G26" s="39">
        <v>50</v>
      </c>
      <c r="H26" s="38">
        <v>0</v>
      </c>
      <c r="I26" s="38">
        <f>ROUND(G26*H26,6)</f>
        <v>0</v>
      </c>
      <c r="L26" s="40">
        <v>0</v>
      </c>
      <c r="M26" s="34">
        <f>ROUND(ROUND(L26,2)*ROUND(G26,3),2)</f>
        <v>0</v>
      </c>
      <c r="N26" s="38" t="s">
        <v>488</v>
      </c>
      <c r="O26">
        <f>(M26*21)/100</f>
        <v>0</v>
      </c>
      <c r="P26" t="s">
        <v>27</v>
      </c>
    </row>
    <row r="27" spans="1:16" x14ac:dyDescent="0.2">
      <c r="A27" s="37" t="s">
        <v>54</v>
      </c>
      <c r="E27" s="41" t="s">
        <v>506</v>
      </c>
    </row>
    <row r="28" spans="1:16" x14ac:dyDescent="0.2">
      <c r="A28" s="37" t="s">
        <v>55</v>
      </c>
      <c r="E28" s="42" t="s">
        <v>2760</v>
      </c>
    </row>
    <row r="29" spans="1:16" ht="102" x14ac:dyDescent="0.2">
      <c r="A29" t="s">
        <v>57</v>
      </c>
      <c r="E29" s="41" t="s">
        <v>2770</v>
      </c>
    </row>
    <row r="30" spans="1:16" x14ac:dyDescent="0.2">
      <c r="A30" t="s">
        <v>49</v>
      </c>
      <c r="B30" s="36" t="s">
        <v>73</v>
      </c>
      <c r="C30" s="36" t="s">
        <v>518</v>
      </c>
      <c r="D30" s="37" t="s">
        <v>5</v>
      </c>
      <c r="E30" s="13" t="s">
        <v>519</v>
      </c>
      <c r="F30" s="38" t="s">
        <v>288</v>
      </c>
      <c r="G30" s="39">
        <v>50</v>
      </c>
      <c r="H30" s="38">
        <v>0</v>
      </c>
      <c r="I30" s="38">
        <f>ROUND(G30*H30,6)</f>
        <v>0</v>
      </c>
      <c r="L30" s="40">
        <v>0</v>
      </c>
      <c r="M30" s="34">
        <f>ROUND(ROUND(L30,2)*ROUND(G30,3),2)</f>
        <v>0</v>
      </c>
      <c r="N30" s="38" t="s">
        <v>488</v>
      </c>
      <c r="O30">
        <f>(M30*21)/100</f>
        <v>0</v>
      </c>
      <c r="P30" t="s">
        <v>27</v>
      </c>
    </row>
    <row r="31" spans="1:16" x14ac:dyDescent="0.2">
      <c r="A31" s="37" t="s">
        <v>54</v>
      </c>
      <c r="E31" s="41" t="s">
        <v>506</v>
      </c>
    </row>
    <row r="32" spans="1:16" x14ac:dyDescent="0.2">
      <c r="A32" s="37" t="s">
        <v>55</v>
      </c>
      <c r="E32" s="42" t="s">
        <v>2760</v>
      </c>
    </row>
    <row r="33" spans="1:16" ht="140.25" x14ac:dyDescent="0.2">
      <c r="A33" t="s">
        <v>57</v>
      </c>
      <c r="E33" s="41" t="s">
        <v>2771</v>
      </c>
    </row>
    <row r="34" spans="1:16" ht="25.5" x14ac:dyDescent="0.2">
      <c r="A34" t="s">
        <v>49</v>
      </c>
      <c r="B34" s="36" t="s">
        <v>77</v>
      </c>
      <c r="C34" s="36" t="s">
        <v>2772</v>
      </c>
      <c r="D34" s="37" t="s">
        <v>5</v>
      </c>
      <c r="E34" s="13" t="s">
        <v>2773</v>
      </c>
      <c r="F34" s="38" t="s">
        <v>288</v>
      </c>
      <c r="G34" s="39">
        <v>54</v>
      </c>
      <c r="H34" s="38">
        <v>0</v>
      </c>
      <c r="I34" s="38">
        <f>ROUND(G34*H34,6)</f>
        <v>0</v>
      </c>
      <c r="L34" s="40">
        <v>0</v>
      </c>
      <c r="M34" s="34">
        <f>ROUND(ROUND(L34,2)*ROUND(G34,3),2)</f>
        <v>0</v>
      </c>
      <c r="N34" s="38" t="s">
        <v>488</v>
      </c>
      <c r="O34">
        <f>(M34*21)/100</f>
        <v>0</v>
      </c>
      <c r="P34" t="s">
        <v>27</v>
      </c>
    </row>
    <row r="35" spans="1:16" x14ac:dyDescent="0.2">
      <c r="A35" s="37" t="s">
        <v>54</v>
      </c>
      <c r="E35" s="41" t="s">
        <v>506</v>
      </c>
    </row>
    <row r="36" spans="1:16" x14ac:dyDescent="0.2">
      <c r="A36" s="37" t="s">
        <v>55</v>
      </c>
      <c r="E36" s="42" t="s">
        <v>2760</v>
      </c>
    </row>
    <row r="37" spans="1:16" ht="89.25" x14ac:dyDescent="0.2">
      <c r="A37" t="s">
        <v>57</v>
      </c>
      <c r="E37" s="41" t="s">
        <v>2774</v>
      </c>
    </row>
    <row r="38" spans="1:16" ht="25.5" x14ac:dyDescent="0.2">
      <c r="A38" t="s">
        <v>49</v>
      </c>
      <c r="B38" s="36" t="s">
        <v>81</v>
      </c>
      <c r="C38" s="36" t="s">
        <v>860</v>
      </c>
      <c r="D38" s="37" t="s">
        <v>5</v>
      </c>
      <c r="E38" s="13" t="s">
        <v>861</v>
      </c>
      <c r="F38" s="38" t="s">
        <v>52</v>
      </c>
      <c r="G38" s="39">
        <v>4</v>
      </c>
      <c r="H38" s="38">
        <v>0</v>
      </c>
      <c r="I38" s="38">
        <f>ROUND(G38*H38,6)</f>
        <v>0</v>
      </c>
      <c r="L38" s="40">
        <v>0</v>
      </c>
      <c r="M38" s="34">
        <f>ROUND(ROUND(L38,2)*ROUND(G38,3),2)</f>
        <v>0</v>
      </c>
      <c r="N38" s="38" t="s">
        <v>488</v>
      </c>
      <c r="O38">
        <f>(M38*21)/100</f>
        <v>0</v>
      </c>
      <c r="P38" t="s">
        <v>27</v>
      </c>
    </row>
    <row r="39" spans="1:16" x14ac:dyDescent="0.2">
      <c r="A39" s="37" t="s">
        <v>54</v>
      </c>
      <c r="E39" s="41" t="s">
        <v>506</v>
      </c>
    </row>
    <row r="40" spans="1:16" x14ac:dyDescent="0.2">
      <c r="A40" s="37" t="s">
        <v>55</v>
      </c>
      <c r="E40" s="42" t="s">
        <v>2760</v>
      </c>
    </row>
    <row r="41" spans="1:16" ht="89.25" x14ac:dyDescent="0.2">
      <c r="A41" t="s">
        <v>57</v>
      </c>
      <c r="E41" s="41" t="s">
        <v>2775</v>
      </c>
    </row>
    <row r="42" spans="1:16" x14ac:dyDescent="0.2">
      <c r="A42" t="s">
        <v>49</v>
      </c>
      <c r="B42" s="36" t="s">
        <v>85</v>
      </c>
      <c r="C42" s="36" t="s">
        <v>1115</v>
      </c>
      <c r="D42" s="37" t="s">
        <v>5</v>
      </c>
      <c r="E42" s="13" t="s">
        <v>1116</v>
      </c>
      <c r="F42" s="38" t="s">
        <v>288</v>
      </c>
      <c r="G42" s="39">
        <v>50</v>
      </c>
      <c r="H42" s="38">
        <v>0</v>
      </c>
      <c r="I42" s="38">
        <f>ROUND(G42*H42,6)</f>
        <v>0</v>
      </c>
      <c r="L42" s="40">
        <v>0</v>
      </c>
      <c r="M42" s="34">
        <f>ROUND(ROUND(L42,2)*ROUND(G42,3),2)</f>
        <v>0</v>
      </c>
      <c r="N42" s="38" t="s">
        <v>488</v>
      </c>
      <c r="O42">
        <f>(M42*21)/100</f>
        <v>0</v>
      </c>
      <c r="P42" t="s">
        <v>27</v>
      </c>
    </row>
    <row r="43" spans="1:16" x14ac:dyDescent="0.2">
      <c r="A43" s="37" t="s">
        <v>54</v>
      </c>
      <c r="E43" s="41" t="s">
        <v>506</v>
      </c>
    </row>
    <row r="44" spans="1:16" x14ac:dyDescent="0.2">
      <c r="A44" s="37" t="s">
        <v>55</v>
      </c>
      <c r="E44" s="42" t="s">
        <v>2760</v>
      </c>
    </row>
    <row r="45" spans="1:16" ht="89.25" x14ac:dyDescent="0.2">
      <c r="A45" t="s">
        <v>57</v>
      </c>
      <c r="E45" s="41" t="s">
        <v>2774</v>
      </c>
    </row>
    <row r="46" spans="1:16" x14ac:dyDescent="0.2">
      <c r="A46" t="s">
        <v>49</v>
      </c>
      <c r="B46" s="36" t="s">
        <v>88</v>
      </c>
      <c r="C46" s="36" t="s">
        <v>2776</v>
      </c>
      <c r="D46" s="37" t="s">
        <v>5</v>
      </c>
      <c r="E46" s="13" t="s">
        <v>2777</v>
      </c>
      <c r="F46" s="38" t="s">
        <v>52</v>
      </c>
      <c r="G46" s="39">
        <v>2</v>
      </c>
      <c r="H46" s="38">
        <v>0</v>
      </c>
      <c r="I46" s="38">
        <f>ROUND(G46*H46,6)</f>
        <v>0</v>
      </c>
      <c r="L46" s="40">
        <v>0</v>
      </c>
      <c r="M46" s="34">
        <f>ROUND(ROUND(L46,2)*ROUND(G46,3),2)</f>
        <v>0</v>
      </c>
      <c r="N46" s="38" t="s">
        <v>488</v>
      </c>
      <c r="O46">
        <f>(M46*21)/100</f>
        <v>0</v>
      </c>
      <c r="P46" t="s">
        <v>27</v>
      </c>
    </row>
    <row r="47" spans="1:16" x14ac:dyDescent="0.2">
      <c r="A47" s="37" t="s">
        <v>54</v>
      </c>
      <c r="E47" s="41" t="s">
        <v>506</v>
      </c>
    </row>
    <row r="48" spans="1:16" x14ac:dyDescent="0.2">
      <c r="A48" s="37" t="s">
        <v>55</v>
      </c>
      <c r="E48" s="42" t="s">
        <v>2760</v>
      </c>
    </row>
    <row r="49" spans="1:16" ht="114.75" x14ac:dyDescent="0.2">
      <c r="A49" t="s">
        <v>57</v>
      </c>
      <c r="E49" s="41" t="s">
        <v>2778</v>
      </c>
    </row>
    <row r="50" spans="1:16" x14ac:dyDescent="0.2">
      <c r="A50" t="s">
        <v>49</v>
      </c>
      <c r="B50" s="36" t="s">
        <v>91</v>
      </c>
      <c r="C50" s="36" t="s">
        <v>2779</v>
      </c>
      <c r="D50" s="37" t="s">
        <v>5</v>
      </c>
      <c r="E50" s="13" t="s">
        <v>2780</v>
      </c>
      <c r="F50" s="38" t="s">
        <v>52</v>
      </c>
      <c r="G50" s="39">
        <v>2</v>
      </c>
      <c r="H50" s="38">
        <v>0</v>
      </c>
      <c r="I50" s="38">
        <f>ROUND(G50*H50,6)</f>
        <v>0</v>
      </c>
      <c r="L50" s="40">
        <v>0</v>
      </c>
      <c r="M50" s="34">
        <f>ROUND(ROUND(L50,2)*ROUND(G50,3),2)</f>
        <v>0</v>
      </c>
      <c r="N50" s="38" t="s">
        <v>488</v>
      </c>
      <c r="O50">
        <f>(M50*21)/100</f>
        <v>0</v>
      </c>
      <c r="P50" t="s">
        <v>27</v>
      </c>
    </row>
    <row r="51" spans="1:16" x14ac:dyDescent="0.2">
      <c r="A51" s="37" t="s">
        <v>54</v>
      </c>
      <c r="E51" s="41" t="s">
        <v>506</v>
      </c>
    </row>
    <row r="52" spans="1:16" x14ac:dyDescent="0.2">
      <c r="A52" s="37" t="s">
        <v>55</v>
      </c>
      <c r="E52" s="42" t="s">
        <v>2760</v>
      </c>
    </row>
    <row r="53" spans="1:16" ht="76.5" x14ac:dyDescent="0.2">
      <c r="A53" t="s">
        <v>57</v>
      </c>
      <c r="E53" s="41" t="s">
        <v>2781</v>
      </c>
    </row>
    <row r="54" spans="1:16" x14ac:dyDescent="0.2">
      <c r="A54" t="s">
        <v>49</v>
      </c>
      <c r="B54" s="36" t="s">
        <v>95</v>
      </c>
      <c r="C54" s="36" t="s">
        <v>2782</v>
      </c>
      <c r="D54" s="37" t="s">
        <v>5</v>
      </c>
      <c r="E54" s="13" t="s">
        <v>2783</v>
      </c>
      <c r="F54" s="38" t="s">
        <v>52</v>
      </c>
      <c r="G54" s="39">
        <v>2</v>
      </c>
      <c r="H54" s="38">
        <v>0</v>
      </c>
      <c r="I54" s="38">
        <f>ROUND(G54*H54,6)</f>
        <v>0</v>
      </c>
      <c r="L54" s="40">
        <v>0</v>
      </c>
      <c r="M54" s="34">
        <f>ROUND(ROUND(L54,2)*ROUND(G54,3),2)</f>
        <v>0</v>
      </c>
      <c r="N54" s="38" t="s">
        <v>488</v>
      </c>
      <c r="O54">
        <f>(M54*21)/100</f>
        <v>0</v>
      </c>
      <c r="P54" t="s">
        <v>27</v>
      </c>
    </row>
    <row r="55" spans="1:16" x14ac:dyDescent="0.2">
      <c r="A55" s="37" t="s">
        <v>54</v>
      </c>
      <c r="E55" s="41" t="s">
        <v>506</v>
      </c>
    </row>
    <row r="56" spans="1:16" x14ac:dyDescent="0.2">
      <c r="A56" s="37" t="s">
        <v>55</v>
      </c>
      <c r="E56" s="42" t="s">
        <v>2760</v>
      </c>
    </row>
    <row r="57" spans="1:16" ht="89.25" x14ac:dyDescent="0.2">
      <c r="A57" t="s">
        <v>57</v>
      </c>
      <c r="E57" s="41" t="s">
        <v>2784</v>
      </c>
    </row>
    <row r="58" spans="1:16" x14ac:dyDescent="0.2">
      <c r="A58" t="s">
        <v>49</v>
      </c>
      <c r="B58" s="36" t="s">
        <v>98</v>
      </c>
      <c r="C58" s="36" t="s">
        <v>2785</v>
      </c>
      <c r="D58" s="37" t="s">
        <v>5</v>
      </c>
      <c r="E58" s="13" t="s">
        <v>2786</v>
      </c>
      <c r="F58" s="38" t="s">
        <v>52</v>
      </c>
      <c r="G58" s="39">
        <v>2</v>
      </c>
      <c r="H58" s="38">
        <v>0</v>
      </c>
      <c r="I58" s="38">
        <f>ROUND(G58*H58,6)</f>
        <v>0</v>
      </c>
      <c r="L58" s="40">
        <v>0</v>
      </c>
      <c r="M58" s="34">
        <f>ROUND(ROUND(L58,2)*ROUND(G58,3),2)</f>
        <v>0</v>
      </c>
      <c r="N58" s="38" t="s">
        <v>488</v>
      </c>
      <c r="O58">
        <f>(M58*21)/100</f>
        <v>0</v>
      </c>
      <c r="P58" t="s">
        <v>27</v>
      </c>
    </row>
    <row r="59" spans="1:16" x14ac:dyDescent="0.2">
      <c r="A59" s="37" t="s">
        <v>54</v>
      </c>
      <c r="E59" s="41" t="s">
        <v>506</v>
      </c>
    </row>
    <row r="60" spans="1:16" x14ac:dyDescent="0.2">
      <c r="A60" s="37" t="s">
        <v>55</v>
      </c>
      <c r="E60" s="42" t="s">
        <v>2760</v>
      </c>
    </row>
    <row r="61" spans="1:16" ht="89.25" x14ac:dyDescent="0.2">
      <c r="A61" t="s">
        <v>57</v>
      </c>
      <c r="E61" s="41" t="s">
        <v>2787</v>
      </c>
    </row>
    <row r="62" spans="1:16" x14ac:dyDescent="0.2">
      <c r="A62" t="s">
        <v>46</v>
      </c>
      <c r="C62" s="33" t="s">
        <v>27</v>
      </c>
      <c r="E62" s="35" t="s">
        <v>2788</v>
      </c>
      <c r="J62" s="34">
        <f>0</f>
        <v>0</v>
      </c>
      <c r="K62" s="34">
        <f>0</f>
        <v>0</v>
      </c>
      <c r="L62" s="34">
        <f>0+L63</f>
        <v>0</v>
      </c>
      <c r="M62" s="34">
        <f>0+M63</f>
        <v>0</v>
      </c>
    </row>
    <row r="63" spans="1:16" ht="25.5" x14ac:dyDescent="0.2">
      <c r="A63" t="s">
        <v>49</v>
      </c>
      <c r="B63" s="36" t="s">
        <v>101</v>
      </c>
      <c r="C63" s="36" t="s">
        <v>2789</v>
      </c>
      <c r="D63" s="37" t="s">
        <v>5</v>
      </c>
      <c r="E63" s="13" t="s">
        <v>2790</v>
      </c>
      <c r="F63" s="38" t="s">
        <v>52</v>
      </c>
      <c r="G63" s="39">
        <v>1</v>
      </c>
      <c r="H63" s="38">
        <v>0</v>
      </c>
      <c r="I63" s="38">
        <f>ROUND(G63*H63,6)</f>
        <v>0</v>
      </c>
      <c r="L63" s="40">
        <v>0</v>
      </c>
      <c r="M63" s="34">
        <f>ROUND(ROUND(L63,2)*ROUND(G63,3),2)</f>
        <v>0</v>
      </c>
      <c r="N63" s="38" t="s">
        <v>488</v>
      </c>
      <c r="O63">
        <f>(M63*21)/100</f>
        <v>0</v>
      </c>
      <c r="P63" t="s">
        <v>27</v>
      </c>
    </row>
    <row r="64" spans="1:16" x14ac:dyDescent="0.2">
      <c r="A64" s="37" t="s">
        <v>54</v>
      </c>
      <c r="E64" s="41" t="s">
        <v>506</v>
      </c>
    </row>
    <row r="65" spans="1:16" x14ac:dyDescent="0.2">
      <c r="A65" s="37" t="s">
        <v>55</v>
      </c>
      <c r="E65" s="42" t="s">
        <v>2791</v>
      </c>
    </row>
    <row r="66" spans="1:16" ht="114.75" x14ac:dyDescent="0.2">
      <c r="A66" t="s">
        <v>57</v>
      </c>
      <c r="E66" s="41" t="s">
        <v>2792</v>
      </c>
    </row>
    <row r="67" spans="1:16" x14ac:dyDescent="0.2">
      <c r="A67" t="s">
        <v>46</v>
      </c>
      <c r="C67" s="33" t="s">
        <v>624</v>
      </c>
      <c r="E67" s="35" t="s">
        <v>625</v>
      </c>
      <c r="J67" s="34">
        <f>0</f>
        <v>0</v>
      </c>
      <c r="K67" s="34">
        <f>0</f>
        <v>0</v>
      </c>
      <c r="L67" s="34">
        <f>0+L68</f>
        <v>0</v>
      </c>
      <c r="M67" s="34">
        <f>0+M68</f>
        <v>0</v>
      </c>
    </row>
    <row r="68" spans="1:16" ht="25.5" x14ac:dyDescent="0.2">
      <c r="A68" t="s">
        <v>49</v>
      </c>
      <c r="B68" s="36" t="s">
        <v>105</v>
      </c>
      <c r="C68" s="36" t="s">
        <v>626</v>
      </c>
      <c r="D68" s="37" t="s">
        <v>627</v>
      </c>
      <c r="E68" s="13" t="s">
        <v>628</v>
      </c>
      <c r="F68" s="38" t="s">
        <v>629</v>
      </c>
      <c r="G68" s="39">
        <v>9.18</v>
      </c>
      <c r="H68" s="38">
        <v>0</v>
      </c>
      <c r="I68" s="38">
        <f>ROUND(G68*H68,6)</f>
        <v>0</v>
      </c>
      <c r="L68" s="40">
        <v>0</v>
      </c>
      <c r="M68" s="34">
        <f>ROUND(ROUND(L68,2)*ROUND(G68,3),2)</f>
        <v>0</v>
      </c>
      <c r="N68" s="38" t="s">
        <v>269</v>
      </c>
      <c r="O68">
        <f>(M68*21)/100</f>
        <v>0</v>
      </c>
      <c r="P68" t="s">
        <v>27</v>
      </c>
    </row>
    <row r="69" spans="1:16" x14ac:dyDescent="0.2">
      <c r="A69" s="37" t="s">
        <v>54</v>
      </c>
      <c r="E69" s="41" t="s">
        <v>5</v>
      </c>
    </row>
    <row r="70" spans="1:16" x14ac:dyDescent="0.2">
      <c r="A70" s="37" t="s">
        <v>55</v>
      </c>
      <c r="E70" s="42" t="s">
        <v>5</v>
      </c>
    </row>
    <row r="71" spans="1:16" ht="140.25" x14ac:dyDescent="0.2">
      <c r="A71" t="s">
        <v>57</v>
      </c>
      <c r="E7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COUNTIFS(L8:L72,"=0",A8:A72,"P")+COUNTIFS(L8:L72,"",A8:A72,"P")+SUM(Q8:Q72)</f>
        <v>16</v>
      </c>
    </row>
    <row r="8" spans="1:20" x14ac:dyDescent="0.2">
      <c r="A8" t="s">
        <v>44</v>
      </c>
      <c r="C8" s="30" t="s">
        <v>2795</v>
      </c>
      <c r="E8" s="32" t="s">
        <v>2794</v>
      </c>
      <c r="J8" s="31">
        <f>0+J9+J18+J27</f>
        <v>0</v>
      </c>
      <c r="K8" s="31">
        <f>0+K9+K18+K27</f>
        <v>0</v>
      </c>
      <c r="L8" s="31">
        <f>0+L9+L18+L27</f>
        <v>0</v>
      </c>
      <c r="M8" s="31">
        <f>0+M9+M18+M27</f>
        <v>0</v>
      </c>
    </row>
    <row r="9" spans="1:20" x14ac:dyDescent="0.2">
      <c r="A9" t="s">
        <v>46</v>
      </c>
      <c r="C9" s="33" t="s">
        <v>711</v>
      </c>
      <c r="E9" s="35" t="s">
        <v>2304</v>
      </c>
      <c r="J9" s="34">
        <f>0</f>
        <v>0</v>
      </c>
      <c r="K9" s="34">
        <f>0</f>
        <v>0</v>
      </c>
      <c r="L9" s="34">
        <f>0+L10+L14</f>
        <v>0</v>
      </c>
      <c r="M9" s="34">
        <f>0+M10+M14</f>
        <v>0</v>
      </c>
    </row>
    <row r="10" spans="1:20" x14ac:dyDescent="0.2">
      <c r="A10" t="s">
        <v>49</v>
      </c>
      <c r="B10" s="36" t="s">
        <v>47</v>
      </c>
      <c r="C10" s="36" t="s">
        <v>2796</v>
      </c>
      <c r="D10" s="37" t="s">
        <v>5</v>
      </c>
      <c r="E10" s="13" t="s">
        <v>2310</v>
      </c>
      <c r="F10" s="38" t="s">
        <v>1355</v>
      </c>
      <c r="G10" s="39">
        <v>1</v>
      </c>
      <c r="H10" s="38">
        <v>0</v>
      </c>
      <c r="I10" s="38">
        <f>ROUND(G10*H10,6)</f>
        <v>0</v>
      </c>
      <c r="L10" s="40">
        <v>0</v>
      </c>
      <c r="M10" s="34">
        <f>ROUND(ROUND(L10,2)*ROUND(G10,3),2)</f>
        <v>0</v>
      </c>
      <c r="N10" s="38" t="s">
        <v>269</v>
      </c>
      <c r="O10">
        <f>(M10*21)/100</f>
        <v>0</v>
      </c>
      <c r="P10" t="s">
        <v>27</v>
      </c>
    </row>
    <row r="11" spans="1:20" x14ac:dyDescent="0.2">
      <c r="A11" s="37" t="s">
        <v>54</v>
      </c>
      <c r="E11" s="41" t="s">
        <v>2797</v>
      </c>
    </row>
    <row r="12" spans="1:20" x14ac:dyDescent="0.2">
      <c r="A12" s="37" t="s">
        <v>55</v>
      </c>
      <c r="E12" s="42" t="s">
        <v>2798</v>
      </c>
    </row>
    <row r="13" spans="1:20" ht="25.5" x14ac:dyDescent="0.2">
      <c r="A13" t="s">
        <v>57</v>
      </c>
      <c r="E13" s="41" t="s">
        <v>2799</v>
      </c>
    </row>
    <row r="14" spans="1:20" x14ac:dyDescent="0.2">
      <c r="A14" t="s">
        <v>49</v>
      </c>
      <c r="B14" s="36" t="s">
        <v>27</v>
      </c>
      <c r="C14" s="36" t="s">
        <v>2800</v>
      </c>
      <c r="D14" s="37" t="s">
        <v>5</v>
      </c>
      <c r="E14" s="13" t="s">
        <v>2801</v>
      </c>
      <c r="F14" s="38" t="s">
        <v>1355</v>
      </c>
      <c r="G14" s="39">
        <v>1</v>
      </c>
      <c r="H14" s="38">
        <v>0</v>
      </c>
      <c r="I14" s="38">
        <f>ROUND(G14*H14,6)</f>
        <v>0</v>
      </c>
      <c r="L14" s="40">
        <v>0</v>
      </c>
      <c r="M14" s="34">
        <f>ROUND(ROUND(L14,2)*ROUND(G14,3),2)</f>
        <v>0</v>
      </c>
      <c r="N14" s="38" t="s">
        <v>269</v>
      </c>
      <c r="O14">
        <f>(M14*21)/100</f>
        <v>0</v>
      </c>
      <c r="P14" t="s">
        <v>27</v>
      </c>
    </row>
    <row r="15" spans="1:20" x14ac:dyDescent="0.2">
      <c r="A15" s="37" t="s">
        <v>54</v>
      </c>
      <c r="E15" s="41" t="s">
        <v>2802</v>
      </c>
    </row>
    <row r="16" spans="1:20" x14ac:dyDescent="0.2">
      <c r="A16" s="37" t="s">
        <v>55</v>
      </c>
      <c r="E16" s="42" t="s">
        <v>2803</v>
      </c>
    </row>
    <row r="17" spans="1:16" ht="25.5" x14ac:dyDescent="0.2">
      <c r="A17" t="s">
        <v>57</v>
      </c>
      <c r="E17" s="41" t="s">
        <v>2804</v>
      </c>
    </row>
    <row r="18" spans="1:16" x14ac:dyDescent="0.2">
      <c r="A18" t="s">
        <v>46</v>
      </c>
      <c r="C18" s="33" t="s">
        <v>47</v>
      </c>
      <c r="E18" s="35" t="s">
        <v>501</v>
      </c>
      <c r="J18" s="34">
        <f>0</f>
        <v>0</v>
      </c>
      <c r="K18" s="34">
        <f>0</f>
        <v>0</v>
      </c>
      <c r="L18" s="34">
        <f>0+L19+L23</f>
        <v>0</v>
      </c>
      <c r="M18" s="34">
        <f>0+M19+M23</f>
        <v>0</v>
      </c>
    </row>
    <row r="19" spans="1:16" x14ac:dyDescent="0.2">
      <c r="A19" t="s">
        <v>49</v>
      </c>
      <c r="B19" s="36" t="s">
        <v>26</v>
      </c>
      <c r="C19" s="36" t="s">
        <v>514</v>
      </c>
      <c r="D19" s="37" t="s">
        <v>5</v>
      </c>
      <c r="E19" s="13" t="s">
        <v>2805</v>
      </c>
      <c r="F19" s="38" t="s">
        <v>283</v>
      </c>
      <c r="G19" s="39">
        <v>30</v>
      </c>
      <c r="H19" s="38">
        <v>0</v>
      </c>
      <c r="I19" s="38">
        <f>ROUND(G19*H19,6)</f>
        <v>0</v>
      </c>
      <c r="L19" s="40">
        <v>0</v>
      </c>
      <c r="M19" s="34">
        <f>ROUND(ROUND(L19,2)*ROUND(G19,3),2)</f>
        <v>0</v>
      </c>
      <c r="N19" s="38" t="s">
        <v>2806</v>
      </c>
      <c r="O19">
        <f>(M19*21)/100</f>
        <v>0</v>
      </c>
      <c r="P19" t="s">
        <v>27</v>
      </c>
    </row>
    <row r="20" spans="1:16" x14ac:dyDescent="0.2">
      <c r="A20" s="37" t="s">
        <v>54</v>
      </c>
      <c r="E20" s="41" t="s">
        <v>2807</v>
      </c>
    </row>
    <row r="21" spans="1:16" x14ac:dyDescent="0.2">
      <c r="A21" s="37" t="s">
        <v>55</v>
      </c>
      <c r="E21" s="42" t="s">
        <v>2808</v>
      </c>
    </row>
    <row r="22" spans="1:16" x14ac:dyDescent="0.2">
      <c r="A22" t="s">
        <v>57</v>
      </c>
      <c r="E22" s="41" t="s">
        <v>58</v>
      </c>
    </row>
    <row r="23" spans="1:16" x14ac:dyDescent="0.2">
      <c r="A23" t="s">
        <v>49</v>
      </c>
      <c r="B23" s="36" t="s">
        <v>65</v>
      </c>
      <c r="C23" s="36" t="s">
        <v>291</v>
      </c>
      <c r="D23" s="37" t="s">
        <v>5</v>
      </c>
      <c r="E23" s="13" t="s">
        <v>292</v>
      </c>
      <c r="F23" s="38" t="s">
        <v>283</v>
      </c>
      <c r="G23" s="39">
        <v>30</v>
      </c>
      <c r="H23" s="38">
        <v>0</v>
      </c>
      <c r="I23" s="38">
        <f>ROUND(G23*H23,6)</f>
        <v>0</v>
      </c>
      <c r="L23" s="40">
        <v>0</v>
      </c>
      <c r="M23" s="34">
        <f>ROUND(ROUND(L23,2)*ROUND(G23,3),2)</f>
        <v>0</v>
      </c>
      <c r="N23" s="38" t="s">
        <v>2806</v>
      </c>
      <c r="O23">
        <f>(M23*21)/100</f>
        <v>0</v>
      </c>
      <c r="P23" t="s">
        <v>27</v>
      </c>
    </row>
    <row r="24" spans="1:16" x14ac:dyDescent="0.2">
      <c r="A24" s="37" t="s">
        <v>54</v>
      </c>
      <c r="E24" s="41" t="s">
        <v>506</v>
      </c>
    </row>
    <row r="25" spans="1:16" x14ac:dyDescent="0.2">
      <c r="A25" s="37" t="s">
        <v>55</v>
      </c>
      <c r="E25" s="42" t="s">
        <v>2808</v>
      </c>
    </row>
    <row r="26" spans="1:16" x14ac:dyDescent="0.2">
      <c r="A26" t="s">
        <v>57</v>
      </c>
      <c r="E26" s="41" t="s">
        <v>58</v>
      </c>
    </row>
    <row r="27" spans="1:16" x14ac:dyDescent="0.2">
      <c r="A27" t="s">
        <v>46</v>
      </c>
      <c r="C27" s="33" t="s">
        <v>77</v>
      </c>
      <c r="E27" s="35" t="s">
        <v>2809</v>
      </c>
      <c r="J27" s="34">
        <f>0</f>
        <v>0</v>
      </c>
      <c r="K27" s="34">
        <f>0</f>
        <v>0</v>
      </c>
      <c r="L27" s="34">
        <f>0+L28+L32+L36+L40+L44+L48+L52+L56+L60+L64+L68+L72</f>
        <v>0</v>
      </c>
      <c r="M27" s="34">
        <f>0+M28+M32+M36+M40+M44+M48+M52+M56+M60+M64+M68+M72</f>
        <v>0</v>
      </c>
    </row>
    <row r="28" spans="1:16" x14ac:dyDescent="0.2">
      <c r="A28" t="s">
        <v>49</v>
      </c>
      <c r="B28" s="36" t="s">
        <v>69</v>
      </c>
      <c r="C28" s="36" t="s">
        <v>801</v>
      </c>
      <c r="D28" s="37" t="s">
        <v>5</v>
      </c>
      <c r="E28" s="13" t="s">
        <v>802</v>
      </c>
      <c r="F28" s="38" t="s">
        <v>288</v>
      </c>
      <c r="G28" s="39">
        <v>30</v>
      </c>
      <c r="H28" s="38">
        <v>0</v>
      </c>
      <c r="I28" s="38">
        <f>ROUND(G28*H28,6)</f>
        <v>0</v>
      </c>
      <c r="L28" s="40">
        <v>0</v>
      </c>
      <c r="M28" s="34">
        <f>ROUND(ROUND(L28,2)*ROUND(G28,3),2)</f>
        <v>0</v>
      </c>
      <c r="N28" s="38" t="s">
        <v>2806</v>
      </c>
      <c r="O28">
        <f>(M28*21)/100</f>
        <v>0</v>
      </c>
      <c r="P28" t="s">
        <v>27</v>
      </c>
    </row>
    <row r="29" spans="1:16" x14ac:dyDescent="0.2">
      <c r="A29" s="37" t="s">
        <v>54</v>
      </c>
      <c r="E29" s="41" t="s">
        <v>2810</v>
      </c>
    </row>
    <row r="30" spans="1:16" x14ac:dyDescent="0.2">
      <c r="A30" s="37" t="s">
        <v>55</v>
      </c>
      <c r="E30" s="42" t="s">
        <v>2811</v>
      </c>
    </row>
    <row r="31" spans="1:16" x14ac:dyDescent="0.2">
      <c r="A31" t="s">
        <v>57</v>
      </c>
      <c r="E31" s="41" t="s">
        <v>58</v>
      </c>
    </row>
    <row r="32" spans="1:16" x14ac:dyDescent="0.2">
      <c r="A32" t="s">
        <v>49</v>
      </c>
      <c r="B32" s="36" t="s">
        <v>73</v>
      </c>
      <c r="C32" s="36" t="s">
        <v>2812</v>
      </c>
      <c r="D32" s="37" t="s">
        <v>5</v>
      </c>
      <c r="E32" s="13" t="s">
        <v>2813</v>
      </c>
      <c r="F32" s="38" t="s">
        <v>288</v>
      </c>
      <c r="G32" s="39">
        <v>30</v>
      </c>
      <c r="H32" s="38">
        <v>0</v>
      </c>
      <c r="I32" s="38">
        <f>ROUND(G32*H32,6)</f>
        <v>0</v>
      </c>
      <c r="L32" s="40">
        <v>0</v>
      </c>
      <c r="M32" s="34">
        <f>ROUND(ROUND(L32,2)*ROUND(G32,3),2)</f>
        <v>0</v>
      </c>
      <c r="N32" s="38" t="s">
        <v>2806</v>
      </c>
      <c r="O32">
        <f>(M32*21)/100</f>
        <v>0</v>
      </c>
      <c r="P32" t="s">
        <v>27</v>
      </c>
    </row>
    <row r="33" spans="1:16" x14ac:dyDescent="0.2">
      <c r="A33" s="37" t="s">
        <v>54</v>
      </c>
      <c r="E33" s="41" t="s">
        <v>506</v>
      </c>
    </row>
    <row r="34" spans="1:16" x14ac:dyDescent="0.2">
      <c r="A34" s="37" t="s">
        <v>55</v>
      </c>
      <c r="E34" s="42" t="s">
        <v>2811</v>
      </c>
    </row>
    <row r="35" spans="1:16" x14ac:dyDescent="0.2">
      <c r="A35" t="s">
        <v>57</v>
      </c>
      <c r="E35" s="41" t="s">
        <v>58</v>
      </c>
    </row>
    <row r="36" spans="1:16" x14ac:dyDescent="0.2">
      <c r="A36" t="s">
        <v>49</v>
      </c>
      <c r="B36" s="36" t="s">
        <v>77</v>
      </c>
      <c r="C36" s="36" t="s">
        <v>518</v>
      </c>
      <c r="D36" s="37" t="s">
        <v>5</v>
      </c>
      <c r="E36" s="13" t="s">
        <v>519</v>
      </c>
      <c r="F36" s="38" t="s">
        <v>288</v>
      </c>
      <c r="G36" s="39">
        <v>50</v>
      </c>
      <c r="H36" s="38">
        <v>0</v>
      </c>
      <c r="I36" s="38">
        <f>ROUND(G36*H36,6)</f>
        <v>0</v>
      </c>
      <c r="L36" s="40">
        <v>0</v>
      </c>
      <c r="M36" s="34">
        <f>ROUND(ROUND(L36,2)*ROUND(G36,3),2)</f>
        <v>0</v>
      </c>
      <c r="N36" s="38" t="s">
        <v>2806</v>
      </c>
      <c r="O36">
        <f>(M36*21)/100</f>
        <v>0</v>
      </c>
      <c r="P36" t="s">
        <v>27</v>
      </c>
    </row>
    <row r="37" spans="1:16" x14ac:dyDescent="0.2">
      <c r="A37" s="37" t="s">
        <v>54</v>
      </c>
      <c r="E37" s="41" t="s">
        <v>506</v>
      </c>
    </row>
    <row r="38" spans="1:16" x14ac:dyDescent="0.2">
      <c r="A38" s="37" t="s">
        <v>55</v>
      </c>
      <c r="E38" s="42" t="s">
        <v>2814</v>
      </c>
    </row>
    <row r="39" spans="1:16" x14ac:dyDescent="0.2">
      <c r="A39" t="s">
        <v>57</v>
      </c>
      <c r="E39" s="41" t="s">
        <v>58</v>
      </c>
    </row>
    <row r="40" spans="1:16" x14ac:dyDescent="0.2">
      <c r="A40" t="s">
        <v>49</v>
      </c>
      <c r="B40" s="36" t="s">
        <v>81</v>
      </c>
      <c r="C40" s="36" t="s">
        <v>2815</v>
      </c>
      <c r="D40" s="37" t="s">
        <v>5</v>
      </c>
      <c r="E40" s="13" t="s">
        <v>2816</v>
      </c>
      <c r="F40" s="38" t="s">
        <v>1828</v>
      </c>
      <c r="G40" s="39">
        <v>4</v>
      </c>
      <c r="H40" s="38">
        <v>0</v>
      </c>
      <c r="I40" s="38">
        <f>ROUND(G40*H40,6)</f>
        <v>0</v>
      </c>
      <c r="L40" s="40">
        <v>0</v>
      </c>
      <c r="M40" s="34">
        <f>ROUND(ROUND(L40,2)*ROUND(G40,3),2)</f>
        <v>0</v>
      </c>
      <c r="N40" s="38" t="s">
        <v>2806</v>
      </c>
      <c r="O40">
        <f>(M40*21)/100</f>
        <v>0</v>
      </c>
      <c r="P40" t="s">
        <v>27</v>
      </c>
    </row>
    <row r="41" spans="1:16" x14ac:dyDescent="0.2">
      <c r="A41" s="37" t="s">
        <v>54</v>
      </c>
      <c r="E41" s="41" t="s">
        <v>506</v>
      </c>
    </row>
    <row r="42" spans="1:16" x14ac:dyDescent="0.2">
      <c r="A42" s="37" t="s">
        <v>55</v>
      </c>
      <c r="E42" s="42" t="s">
        <v>2817</v>
      </c>
    </row>
    <row r="43" spans="1:16" x14ac:dyDescent="0.2">
      <c r="A43" t="s">
        <v>57</v>
      </c>
      <c r="E43" s="41" t="s">
        <v>58</v>
      </c>
    </row>
    <row r="44" spans="1:16" x14ac:dyDescent="0.2">
      <c r="A44" t="s">
        <v>49</v>
      </c>
      <c r="B44" s="36" t="s">
        <v>85</v>
      </c>
      <c r="C44" s="36" t="s">
        <v>2818</v>
      </c>
      <c r="D44" s="37" t="s">
        <v>5</v>
      </c>
      <c r="E44" s="13" t="s">
        <v>2819</v>
      </c>
      <c r="F44" s="38" t="s">
        <v>288</v>
      </c>
      <c r="G44" s="39">
        <v>50</v>
      </c>
      <c r="H44" s="38">
        <v>0</v>
      </c>
      <c r="I44" s="38">
        <f>ROUND(G44*H44,6)</f>
        <v>0</v>
      </c>
      <c r="L44" s="40">
        <v>0</v>
      </c>
      <c r="M44" s="34">
        <f>ROUND(ROUND(L44,2)*ROUND(G44,3),2)</f>
        <v>0</v>
      </c>
      <c r="N44" s="38" t="s">
        <v>2806</v>
      </c>
      <c r="O44">
        <f>(M44*21)/100</f>
        <v>0</v>
      </c>
      <c r="P44" t="s">
        <v>27</v>
      </c>
    </row>
    <row r="45" spans="1:16" x14ac:dyDescent="0.2">
      <c r="A45" s="37" t="s">
        <v>54</v>
      </c>
      <c r="E45" s="41" t="s">
        <v>506</v>
      </c>
    </row>
    <row r="46" spans="1:16" x14ac:dyDescent="0.2">
      <c r="A46" s="37" t="s">
        <v>55</v>
      </c>
      <c r="E46" s="42" t="s">
        <v>2814</v>
      </c>
    </row>
    <row r="47" spans="1:16" x14ac:dyDescent="0.2">
      <c r="A47" t="s">
        <v>57</v>
      </c>
      <c r="E47" s="41" t="s">
        <v>58</v>
      </c>
    </row>
    <row r="48" spans="1:16" x14ac:dyDescent="0.2">
      <c r="A48" t="s">
        <v>49</v>
      </c>
      <c r="B48" s="36" t="s">
        <v>88</v>
      </c>
      <c r="C48" s="36" t="s">
        <v>2820</v>
      </c>
      <c r="D48" s="37" t="s">
        <v>5</v>
      </c>
      <c r="E48" s="13" t="s">
        <v>2821</v>
      </c>
      <c r="F48" s="38" t="s">
        <v>288</v>
      </c>
      <c r="G48" s="39">
        <v>50</v>
      </c>
      <c r="H48" s="38">
        <v>0</v>
      </c>
      <c r="I48" s="38">
        <f>ROUND(G48*H48,6)</f>
        <v>0</v>
      </c>
      <c r="L48" s="40">
        <v>0</v>
      </c>
      <c r="M48" s="34">
        <f>ROUND(ROUND(L48,2)*ROUND(G48,3),2)</f>
        <v>0</v>
      </c>
      <c r="N48" s="38" t="s">
        <v>2806</v>
      </c>
      <c r="O48">
        <f>(M48*21)/100</f>
        <v>0</v>
      </c>
      <c r="P48" t="s">
        <v>27</v>
      </c>
    </row>
    <row r="49" spans="1:16" x14ac:dyDescent="0.2">
      <c r="A49" s="37" t="s">
        <v>54</v>
      </c>
      <c r="E49" s="41" t="s">
        <v>506</v>
      </c>
    </row>
    <row r="50" spans="1:16" x14ac:dyDescent="0.2">
      <c r="A50" s="37" t="s">
        <v>55</v>
      </c>
      <c r="E50" s="42" t="s">
        <v>2814</v>
      </c>
    </row>
    <row r="51" spans="1:16" x14ac:dyDescent="0.2">
      <c r="A51" t="s">
        <v>57</v>
      </c>
      <c r="E51" s="41" t="s">
        <v>58</v>
      </c>
    </row>
    <row r="52" spans="1:16" x14ac:dyDescent="0.2">
      <c r="A52" t="s">
        <v>49</v>
      </c>
      <c r="B52" s="36" t="s">
        <v>91</v>
      </c>
      <c r="C52" s="36" t="s">
        <v>2822</v>
      </c>
      <c r="D52" s="37" t="s">
        <v>5</v>
      </c>
      <c r="E52" s="13" t="s">
        <v>2823</v>
      </c>
      <c r="F52" s="38" t="s">
        <v>288</v>
      </c>
      <c r="G52" s="39">
        <v>100</v>
      </c>
      <c r="H52" s="38">
        <v>0</v>
      </c>
      <c r="I52" s="38">
        <f>ROUND(G52*H52,6)</f>
        <v>0</v>
      </c>
      <c r="L52" s="40">
        <v>0</v>
      </c>
      <c r="M52" s="34">
        <f>ROUND(ROUND(L52,2)*ROUND(G52,3),2)</f>
        <v>0</v>
      </c>
      <c r="N52" s="38" t="s">
        <v>2806</v>
      </c>
      <c r="O52">
        <f>(M52*21)/100</f>
        <v>0</v>
      </c>
      <c r="P52" t="s">
        <v>27</v>
      </c>
    </row>
    <row r="53" spans="1:16" x14ac:dyDescent="0.2">
      <c r="A53" s="37" t="s">
        <v>54</v>
      </c>
      <c r="E53" s="41" t="s">
        <v>506</v>
      </c>
    </row>
    <row r="54" spans="1:16" x14ac:dyDescent="0.2">
      <c r="A54" s="37" t="s">
        <v>55</v>
      </c>
      <c r="E54" s="42" t="s">
        <v>2824</v>
      </c>
    </row>
    <row r="55" spans="1:16" ht="25.5" x14ac:dyDescent="0.2">
      <c r="A55" t="s">
        <v>57</v>
      </c>
      <c r="E55" s="41" t="s">
        <v>2825</v>
      </c>
    </row>
    <row r="56" spans="1:16" x14ac:dyDescent="0.2">
      <c r="A56" t="s">
        <v>49</v>
      </c>
      <c r="B56" s="36" t="s">
        <v>95</v>
      </c>
      <c r="C56" s="36" t="s">
        <v>2826</v>
      </c>
      <c r="D56" s="37" t="s">
        <v>5</v>
      </c>
      <c r="E56" s="13" t="s">
        <v>2827</v>
      </c>
      <c r="F56" s="38" t="s">
        <v>288</v>
      </c>
      <c r="G56" s="39">
        <v>100</v>
      </c>
      <c r="H56" s="38">
        <v>0</v>
      </c>
      <c r="I56" s="38">
        <f>ROUND(G56*H56,6)</f>
        <v>0</v>
      </c>
      <c r="L56" s="40">
        <v>0</v>
      </c>
      <c r="M56" s="34">
        <f>ROUND(ROUND(L56,2)*ROUND(G56,3),2)</f>
        <v>0</v>
      </c>
      <c r="N56" s="38" t="s">
        <v>2806</v>
      </c>
      <c r="O56">
        <f>(M56*21)/100</f>
        <v>0</v>
      </c>
      <c r="P56" t="s">
        <v>27</v>
      </c>
    </row>
    <row r="57" spans="1:16" x14ac:dyDescent="0.2">
      <c r="A57" s="37" t="s">
        <v>54</v>
      </c>
      <c r="E57" s="41" t="s">
        <v>506</v>
      </c>
    </row>
    <row r="58" spans="1:16" x14ac:dyDescent="0.2">
      <c r="A58" s="37" t="s">
        <v>55</v>
      </c>
      <c r="E58" s="42" t="s">
        <v>2824</v>
      </c>
    </row>
    <row r="59" spans="1:16" ht="25.5" x14ac:dyDescent="0.2">
      <c r="A59" t="s">
        <v>57</v>
      </c>
      <c r="E59" s="41" t="s">
        <v>2828</v>
      </c>
    </row>
    <row r="60" spans="1:16" x14ac:dyDescent="0.2">
      <c r="A60" t="s">
        <v>49</v>
      </c>
      <c r="B60" s="36" t="s">
        <v>98</v>
      </c>
      <c r="C60" s="36" t="s">
        <v>567</v>
      </c>
      <c r="D60" s="37" t="s">
        <v>5</v>
      </c>
      <c r="E60" s="13" t="s">
        <v>568</v>
      </c>
      <c r="F60" s="38" t="s">
        <v>288</v>
      </c>
      <c r="G60" s="39">
        <v>100</v>
      </c>
      <c r="H60" s="38">
        <v>0</v>
      </c>
      <c r="I60" s="38">
        <f>ROUND(G60*H60,6)</f>
        <v>0</v>
      </c>
      <c r="L60" s="40">
        <v>0</v>
      </c>
      <c r="M60" s="34">
        <f>ROUND(ROUND(L60,2)*ROUND(G60,3),2)</f>
        <v>0</v>
      </c>
      <c r="N60" s="38" t="s">
        <v>2806</v>
      </c>
      <c r="O60">
        <f>(M60*21)/100</f>
        <v>0</v>
      </c>
      <c r="P60" t="s">
        <v>27</v>
      </c>
    </row>
    <row r="61" spans="1:16" x14ac:dyDescent="0.2">
      <c r="A61" s="37" t="s">
        <v>54</v>
      </c>
      <c r="E61" s="41" t="s">
        <v>506</v>
      </c>
    </row>
    <row r="62" spans="1:16" x14ac:dyDescent="0.2">
      <c r="A62" s="37" t="s">
        <v>55</v>
      </c>
      <c r="E62" s="42" t="s">
        <v>2824</v>
      </c>
    </row>
    <row r="63" spans="1:16" x14ac:dyDescent="0.2">
      <c r="A63" t="s">
        <v>57</v>
      </c>
      <c r="E63" s="41" t="s">
        <v>58</v>
      </c>
    </row>
    <row r="64" spans="1:16" x14ac:dyDescent="0.2">
      <c r="A64" t="s">
        <v>49</v>
      </c>
      <c r="B64" s="36" t="s">
        <v>101</v>
      </c>
      <c r="C64" s="36" t="s">
        <v>2829</v>
      </c>
      <c r="D64" s="37" t="s">
        <v>5</v>
      </c>
      <c r="E64" s="13" t="s">
        <v>2830</v>
      </c>
      <c r="F64" s="38" t="s">
        <v>288</v>
      </c>
      <c r="G64" s="39">
        <v>100</v>
      </c>
      <c r="H64" s="38">
        <v>0</v>
      </c>
      <c r="I64" s="38">
        <f>ROUND(G64*H64,6)</f>
        <v>0</v>
      </c>
      <c r="L64" s="40">
        <v>0</v>
      </c>
      <c r="M64" s="34">
        <f>ROUND(ROUND(L64,2)*ROUND(G64,3),2)</f>
        <v>0</v>
      </c>
      <c r="N64" s="38" t="s">
        <v>2806</v>
      </c>
      <c r="O64">
        <f>(M64*21)/100</f>
        <v>0</v>
      </c>
      <c r="P64" t="s">
        <v>27</v>
      </c>
    </row>
    <row r="65" spans="1:16" x14ac:dyDescent="0.2">
      <c r="A65" s="37" t="s">
        <v>54</v>
      </c>
      <c r="E65" s="41" t="s">
        <v>506</v>
      </c>
    </row>
    <row r="66" spans="1:16" x14ac:dyDescent="0.2">
      <c r="A66" s="37" t="s">
        <v>55</v>
      </c>
      <c r="E66" s="42" t="s">
        <v>2824</v>
      </c>
    </row>
    <row r="67" spans="1:16" x14ac:dyDescent="0.2">
      <c r="A67" t="s">
        <v>57</v>
      </c>
      <c r="E67" s="41" t="s">
        <v>58</v>
      </c>
    </row>
    <row r="68" spans="1:16" x14ac:dyDescent="0.2">
      <c r="A68" t="s">
        <v>49</v>
      </c>
      <c r="B68" s="36" t="s">
        <v>105</v>
      </c>
      <c r="C68" s="36" t="s">
        <v>2831</v>
      </c>
      <c r="D68" s="37" t="s">
        <v>5</v>
      </c>
      <c r="E68" s="13" t="s">
        <v>2832</v>
      </c>
      <c r="F68" s="38" t="s">
        <v>543</v>
      </c>
      <c r="G68" s="39">
        <v>1</v>
      </c>
      <c r="H68" s="38">
        <v>0</v>
      </c>
      <c r="I68" s="38">
        <f>ROUND(G68*H68,6)</f>
        <v>0</v>
      </c>
      <c r="L68" s="40">
        <v>0</v>
      </c>
      <c r="M68" s="34">
        <f>ROUND(ROUND(L68,2)*ROUND(G68,3),2)</f>
        <v>0</v>
      </c>
      <c r="N68" s="38" t="s">
        <v>2806</v>
      </c>
      <c r="O68">
        <f>(M68*21)/100</f>
        <v>0</v>
      </c>
      <c r="P68" t="s">
        <v>27</v>
      </c>
    </row>
    <row r="69" spans="1:16" x14ac:dyDescent="0.2">
      <c r="A69" s="37" t="s">
        <v>54</v>
      </c>
      <c r="E69" s="41" t="s">
        <v>506</v>
      </c>
    </row>
    <row r="70" spans="1:16" x14ac:dyDescent="0.2">
      <c r="A70" s="37" t="s">
        <v>55</v>
      </c>
      <c r="E70" s="42" t="s">
        <v>2833</v>
      </c>
    </row>
    <row r="71" spans="1:16" x14ac:dyDescent="0.2">
      <c r="A71" t="s">
        <v>57</v>
      </c>
      <c r="E71" s="41" t="s">
        <v>58</v>
      </c>
    </row>
    <row r="72" spans="1:16" x14ac:dyDescent="0.2">
      <c r="A72" t="s">
        <v>49</v>
      </c>
      <c r="B72" s="36" t="s">
        <v>108</v>
      </c>
      <c r="C72" s="36" t="s">
        <v>2834</v>
      </c>
      <c r="D72" s="37" t="s">
        <v>5</v>
      </c>
      <c r="E72" s="13" t="s">
        <v>2835</v>
      </c>
      <c r="F72" s="38" t="s">
        <v>597</v>
      </c>
      <c r="G72" s="39">
        <v>72</v>
      </c>
      <c r="H72" s="38">
        <v>0</v>
      </c>
      <c r="I72" s="38">
        <f>ROUND(G72*H72,6)</f>
        <v>0</v>
      </c>
      <c r="L72" s="40">
        <v>0</v>
      </c>
      <c r="M72" s="34">
        <f>ROUND(ROUND(L72,2)*ROUND(G72,3),2)</f>
        <v>0</v>
      </c>
      <c r="N72" s="38" t="s">
        <v>2806</v>
      </c>
      <c r="O72">
        <f>(M72*21)/100</f>
        <v>0</v>
      </c>
      <c r="P72" t="s">
        <v>27</v>
      </c>
    </row>
    <row r="73" spans="1:16" x14ac:dyDescent="0.2">
      <c r="A73" s="37" t="s">
        <v>54</v>
      </c>
      <c r="E73" s="41" t="s">
        <v>506</v>
      </c>
    </row>
    <row r="74" spans="1:16" ht="25.5" x14ac:dyDescent="0.2">
      <c r="A74" s="37" t="s">
        <v>55</v>
      </c>
      <c r="E74" s="42" t="s">
        <v>2836</v>
      </c>
    </row>
    <row r="75" spans="1:16" x14ac:dyDescent="0.2">
      <c r="A75" t="s">
        <v>57</v>
      </c>
      <c r="E75"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COUNTIFS(L8:L76,"=0",A8:A76,"P")+COUNTIFS(L8:L76,"",A8:A76,"P")+SUM(Q8:Q76)</f>
        <v>17</v>
      </c>
    </row>
    <row r="8" spans="1:20" x14ac:dyDescent="0.2">
      <c r="A8" t="s">
        <v>44</v>
      </c>
      <c r="C8" s="30" t="s">
        <v>2839</v>
      </c>
      <c r="E8" s="32" t="s">
        <v>2838</v>
      </c>
      <c r="J8" s="31">
        <f>0+J9+J18+J31</f>
        <v>0</v>
      </c>
      <c r="K8" s="31">
        <f>0+K9+K18+K31</f>
        <v>0</v>
      </c>
      <c r="L8" s="31">
        <f>0+L9+L18+L31</f>
        <v>0</v>
      </c>
      <c r="M8" s="31">
        <f>0+M9+M18+M31</f>
        <v>0</v>
      </c>
    </row>
    <row r="9" spans="1:20" x14ac:dyDescent="0.2">
      <c r="A9" t="s">
        <v>46</v>
      </c>
      <c r="C9" s="33" t="s">
        <v>711</v>
      </c>
      <c r="E9" s="35" t="s">
        <v>2304</v>
      </c>
      <c r="J9" s="34">
        <f>0</f>
        <v>0</v>
      </c>
      <c r="K9" s="34">
        <f>0</f>
        <v>0</v>
      </c>
      <c r="L9" s="34">
        <f>0+L10+L14</f>
        <v>0</v>
      </c>
      <c r="M9" s="34">
        <f>0+M10+M14</f>
        <v>0</v>
      </c>
    </row>
    <row r="10" spans="1:20" x14ac:dyDescent="0.2">
      <c r="A10" t="s">
        <v>49</v>
      </c>
      <c r="B10" s="36" t="s">
        <v>47</v>
      </c>
      <c r="C10" s="36" t="s">
        <v>2840</v>
      </c>
      <c r="D10" s="37" t="s">
        <v>5</v>
      </c>
      <c r="E10" s="13" t="s">
        <v>2310</v>
      </c>
      <c r="F10" s="38" t="s">
        <v>1355</v>
      </c>
      <c r="G10" s="39">
        <v>1</v>
      </c>
      <c r="H10" s="38">
        <v>0</v>
      </c>
      <c r="I10" s="38">
        <f>ROUND(G10*H10,6)</f>
        <v>0</v>
      </c>
      <c r="L10" s="40">
        <v>0</v>
      </c>
      <c r="M10" s="34">
        <f>ROUND(ROUND(L10,2)*ROUND(G10,3),2)</f>
        <v>0</v>
      </c>
      <c r="N10" s="38" t="s">
        <v>269</v>
      </c>
      <c r="O10">
        <f>(M10*21)/100</f>
        <v>0</v>
      </c>
      <c r="P10" t="s">
        <v>27</v>
      </c>
    </row>
    <row r="11" spans="1:20" x14ac:dyDescent="0.2">
      <c r="A11" s="37" t="s">
        <v>54</v>
      </c>
      <c r="E11" s="41" t="s">
        <v>2797</v>
      </c>
    </row>
    <row r="12" spans="1:20" x14ac:dyDescent="0.2">
      <c r="A12" s="37" t="s">
        <v>55</v>
      </c>
      <c r="E12" s="42" t="s">
        <v>2841</v>
      </c>
    </row>
    <row r="13" spans="1:20" ht="25.5" x14ac:dyDescent="0.2">
      <c r="A13" t="s">
        <v>57</v>
      </c>
      <c r="E13" s="41" t="s">
        <v>2799</v>
      </c>
    </row>
    <row r="14" spans="1:20" x14ac:dyDescent="0.2">
      <c r="A14" t="s">
        <v>49</v>
      </c>
      <c r="B14" s="36" t="s">
        <v>27</v>
      </c>
      <c r="C14" s="36" t="s">
        <v>2842</v>
      </c>
      <c r="D14" s="37" t="s">
        <v>5</v>
      </c>
      <c r="E14" s="13" t="s">
        <v>2801</v>
      </c>
      <c r="F14" s="38" t="s">
        <v>1355</v>
      </c>
      <c r="G14" s="39">
        <v>1</v>
      </c>
      <c r="H14" s="38">
        <v>0</v>
      </c>
      <c r="I14" s="38">
        <f>ROUND(G14*H14,6)</f>
        <v>0</v>
      </c>
      <c r="L14" s="40">
        <v>0</v>
      </c>
      <c r="M14" s="34">
        <f>ROUND(ROUND(L14,2)*ROUND(G14,3),2)</f>
        <v>0</v>
      </c>
      <c r="N14" s="38" t="s">
        <v>269</v>
      </c>
      <c r="O14">
        <f>(M14*21)/100</f>
        <v>0</v>
      </c>
      <c r="P14" t="s">
        <v>27</v>
      </c>
    </row>
    <row r="15" spans="1:20" x14ac:dyDescent="0.2">
      <c r="A15" s="37" t="s">
        <v>54</v>
      </c>
      <c r="E15" s="41" t="s">
        <v>2802</v>
      </c>
    </row>
    <row r="16" spans="1:20" x14ac:dyDescent="0.2">
      <c r="A16" s="37" t="s">
        <v>55</v>
      </c>
      <c r="E16" s="42" t="s">
        <v>2843</v>
      </c>
    </row>
    <row r="17" spans="1:16" ht="25.5" x14ac:dyDescent="0.2">
      <c r="A17" t="s">
        <v>57</v>
      </c>
      <c r="E17" s="41" t="s">
        <v>2844</v>
      </c>
    </row>
    <row r="18" spans="1:16" x14ac:dyDescent="0.2">
      <c r="A18" t="s">
        <v>46</v>
      </c>
      <c r="C18" s="33" t="s">
        <v>47</v>
      </c>
      <c r="E18" s="35" t="s">
        <v>501</v>
      </c>
      <c r="J18" s="34">
        <f>0</f>
        <v>0</v>
      </c>
      <c r="K18" s="34">
        <f>0</f>
        <v>0</v>
      </c>
      <c r="L18" s="34">
        <f>0+L19+L23+L27</f>
        <v>0</v>
      </c>
      <c r="M18" s="34">
        <f>0+M19+M23+M27</f>
        <v>0</v>
      </c>
    </row>
    <row r="19" spans="1:16" x14ac:dyDescent="0.2">
      <c r="A19" t="s">
        <v>49</v>
      </c>
      <c r="B19" s="36" t="s">
        <v>26</v>
      </c>
      <c r="C19" s="36" t="s">
        <v>2845</v>
      </c>
      <c r="D19" s="37" t="s">
        <v>5</v>
      </c>
      <c r="E19" s="13" t="s">
        <v>2846</v>
      </c>
      <c r="F19" s="38" t="s">
        <v>283</v>
      </c>
      <c r="G19" s="39">
        <v>1</v>
      </c>
      <c r="H19" s="38">
        <v>0</v>
      </c>
      <c r="I19" s="38">
        <f>ROUND(G19*H19,6)</f>
        <v>0</v>
      </c>
      <c r="L19" s="40">
        <v>0</v>
      </c>
      <c r="M19" s="34">
        <f>ROUND(ROUND(L19,2)*ROUND(G19,3),2)</f>
        <v>0</v>
      </c>
      <c r="N19" s="38" t="s">
        <v>2806</v>
      </c>
      <c r="O19">
        <f>(M19*21)/100</f>
        <v>0</v>
      </c>
      <c r="P19" t="s">
        <v>27</v>
      </c>
    </row>
    <row r="20" spans="1:16" x14ac:dyDescent="0.2">
      <c r="A20" s="37" t="s">
        <v>54</v>
      </c>
      <c r="E20" s="41" t="s">
        <v>506</v>
      </c>
    </row>
    <row r="21" spans="1:16" x14ac:dyDescent="0.2">
      <c r="A21" s="37" t="s">
        <v>55</v>
      </c>
      <c r="E21" s="42" t="s">
        <v>2847</v>
      </c>
    </row>
    <row r="22" spans="1:16" x14ac:dyDescent="0.2">
      <c r="A22" t="s">
        <v>57</v>
      </c>
      <c r="E22" s="41" t="s">
        <v>58</v>
      </c>
    </row>
    <row r="23" spans="1:16" x14ac:dyDescent="0.2">
      <c r="A23" t="s">
        <v>49</v>
      </c>
      <c r="B23" s="36" t="s">
        <v>65</v>
      </c>
      <c r="C23" s="36" t="s">
        <v>514</v>
      </c>
      <c r="D23" s="37" t="s">
        <v>5</v>
      </c>
      <c r="E23" s="13" t="s">
        <v>2805</v>
      </c>
      <c r="F23" s="38" t="s">
        <v>283</v>
      </c>
      <c r="G23" s="39">
        <v>7.2</v>
      </c>
      <c r="H23" s="38">
        <v>0</v>
      </c>
      <c r="I23" s="38">
        <f>ROUND(G23*H23,6)</f>
        <v>0</v>
      </c>
      <c r="L23" s="40">
        <v>0</v>
      </c>
      <c r="M23" s="34">
        <f>ROUND(ROUND(L23,2)*ROUND(G23,3),2)</f>
        <v>0</v>
      </c>
      <c r="N23" s="38" t="s">
        <v>2806</v>
      </c>
      <c r="O23">
        <f>(M23*21)/100</f>
        <v>0</v>
      </c>
      <c r="P23" t="s">
        <v>27</v>
      </c>
    </row>
    <row r="24" spans="1:16" x14ac:dyDescent="0.2">
      <c r="A24" s="37" t="s">
        <v>54</v>
      </c>
      <c r="E24" s="41" t="s">
        <v>2807</v>
      </c>
    </row>
    <row r="25" spans="1:16" x14ac:dyDescent="0.2">
      <c r="A25" s="37" t="s">
        <v>55</v>
      </c>
      <c r="E25" s="42" t="s">
        <v>2848</v>
      </c>
    </row>
    <row r="26" spans="1:16" x14ac:dyDescent="0.2">
      <c r="A26" t="s">
        <v>57</v>
      </c>
      <c r="E26" s="41" t="s">
        <v>58</v>
      </c>
    </row>
    <row r="27" spans="1:16" x14ac:dyDescent="0.2">
      <c r="A27" t="s">
        <v>49</v>
      </c>
      <c r="B27" s="36" t="s">
        <v>69</v>
      </c>
      <c r="C27" s="36" t="s">
        <v>291</v>
      </c>
      <c r="D27" s="37" t="s">
        <v>5</v>
      </c>
      <c r="E27" s="13" t="s">
        <v>292</v>
      </c>
      <c r="F27" s="38" t="s">
        <v>283</v>
      </c>
      <c r="G27" s="39">
        <v>7.2</v>
      </c>
      <c r="H27" s="38">
        <v>0</v>
      </c>
      <c r="I27" s="38">
        <f>ROUND(G27*H27,6)</f>
        <v>0</v>
      </c>
      <c r="L27" s="40">
        <v>0</v>
      </c>
      <c r="M27" s="34">
        <f>ROUND(ROUND(L27,2)*ROUND(G27,3),2)</f>
        <v>0</v>
      </c>
      <c r="N27" s="38" t="s">
        <v>2806</v>
      </c>
      <c r="O27">
        <f>(M27*21)/100</f>
        <v>0</v>
      </c>
      <c r="P27" t="s">
        <v>27</v>
      </c>
    </row>
    <row r="28" spans="1:16" x14ac:dyDescent="0.2">
      <c r="A28" s="37" t="s">
        <v>54</v>
      </c>
      <c r="E28" s="41" t="s">
        <v>506</v>
      </c>
    </row>
    <row r="29" spans="1:16" x14ac:dyDescent="0.2">
      <c r="A29" s="37" t="s">
        <v>55</v>
      </c>
      <c r="E29" s="42" t="s">
        <v>2849</v>
      </c>
    </row>
    <row r="30" spans="1:16" x14ac:dyDescent="0.2">
      <c r="A30" t="s">
        <v>57</v>
      </c>
      <c r="E30" s="41" t="s">
        <v>58</v>
      </c>
    </row>
    <row r="31" spans="1:16" x14ac:dyDescent="0.2">
      <c r="A31" t="s">
        <v>46</v>
      </c>
      <c r="C31" s="33" t="s">
        <v>77</v>
      </c>
      <c r="E31" s="35" t="s">
        <v>2809</v>
      </c>
      <c r="J31" s="34">
        <f>0</f>
        <v>0</v>
      </c>
      <c r="K31" s="34">
        <f>0</f>
        <v>0</v>
      </c>
      <c r="L31" s="34">
        <f>0+L32+L36+L40+L44+L48+L52+L56+L60+L64+L68+L72+L76</f>
        <v>0</v>
      </c>
      <c r="M31" s="34">
        <f>0+M32+M36+M40+M44+M48+M52+M56+M60+M64+M68+M72+M76</f>
        <v>0</v>
      </c>
    </row>
    <row r="32" spans="1:16" x14ac:dyDescent="0.2">
      <c r="A32" t="s">
        <v>49</v>
      </c>
      <c r="B32" s="36" t="s">
        <v>73</v>
      </c>
      <c r="C32" s="36" t="s">
        <v>2850</v>
      </c>
      <c r="D32" s="37" t="s">
        <v>5</v>
      </c>
      <c r="E32" s="13" t="s">
        <v>2851</v>
      </c>
      <c r="F32" s="38" t="s">
        <v>288</v>
      </c>
      <c r="G32" s="39">
        <v>80</v>
      </c>
      <c r="H32" s="38">
        <v>0</v>
      </c>
      <c r="I32" s="38">
        <f>ROUND(G32*H32,6)</f>
        <v>0</v>
      </c>
      <c r="L32" s="40">
        <v>0</v>
      </c>
      <c r="M32" s="34">
        <f>ROUND(ROUND(L32,2)*ROUND(G32,3),2)</f>
        <v>0</v>
      </c>
      <c r="N32" s="38" t="s">
        <v>2806</v>
      </c>
      <c r="O32">
        <f>(M32*21)/100</f>
        <v>0</v>
      </c>
      <c r="P32" t="s">
        <v>27</v>
      </c>
    </row>
    <row r="33" spans="1:16" x14ac:dyDescent="0.2">
      <c r="A33" s="37" t="s">
        <v>54</v>
      </c>
      <c r="E33" s="41" t="s">
        <v>506</v>
      </c>
    </row>
    <row r="34" spans="1:16" x14ac:dyDescent="0.2">
      <c r="A34" s="37" t="s">
        <v>55</v>
      </c>
      <c r="E34" s="42" t="s">
        <v>2852</v>
      </c>
    </row>
    <row r="35" spans="1:16" x14ac:dyDescent="0.2">
      <c r="A35" t="s">
        <v>57</v>
      </c>
      <c r="E35" s="41" t="s">
        <v>58</v>
      </c>
    </row>
    <row r="36" spans="1:16" x14ac:dyDescent="0.2">
      <c r="A36" t="s">
        <v>49</v>
      </c>
      <c r="B36" s="36" t="s">
        <v>77</v>
      </c>
      <c r="C36" s="36" t="s">
        <v>2815</v>
      </c>
      <c r="D36" s="37" t="s">
        <v>5</v>
      </c>
      <c r="E36" s="13" t="s">
        <v>2816</v>
      </c>
      <c r="F36" s="38" t="s">
        <v>1828</v>
      </c>
      <c r="G36" s="39">
        <v>2</v>
      </c>
      <c r="H36" s="38">
        <v>0</v>
      </c>
      <c r="I36" s="38">
        <f>ROUND(G36*H36,6)</f>
        <v>0</v>
      </c>
      <c r="L36" s="40">
        <v>0</v>
      </c>
      <c r="M36" s="34">
        <f>ROUND(ROUND(L36,2)*ROUND(G36,3),2)</f>
        <v>0</v>
      </c>
      <c r="N36" s="38" t="s">
        <v>2806</v>
      </c>
      <c r="O36">
        <f>(M36*21)/100</f>
        <v>0</v>
      </c>
      <c r="P36" t="s">
        <v>27</v>
      </c>
    </row>
    <row r="37" spans="1:16" x14ac:dyDescent="0.2">
      <c r="A37" s="37" t="s">
        <v>54</v>
      </c>
      <c r="E37" s="41" t="s">
        <v>506</v>
      </c>
    </row>
    <row r="38" spans="1:16" x14ac:dyDescent="0.2">
      <c r="A38" s="37" t="s">
        <v>55</v>
      </c>
      <c r="E38" s="42" t="s">
        <v>2853</v>
      </c>
    </row>
    <row r="39" spans="1:16" x14ac:dyDescent="0.2">
      <c r="A39" t="s">
        <v>57</v>
      </c>
      <c r="E39" s="41" t="s">
        <v>58</v>
      </c>
    </row>
    <row r="40" spans="1:16" x14ac:dyDescent="0.2">
      <c r="A40" t="s">
        <v>49</v>
      </c>
      <c r="B40" s="36" t="s">
        <v>81</v>
      </c>
      <c r="C40" s="36" t="s">
        <v>2854</v>
      </c>
      <c r="D40" s="37" t="s">
        <v>5</v>
      </c>
      <c r="E40" s="13" t="s">
        <v>2855</v>
      </c>
      <c r="F40" s="38" t="s">
        <v>52</v>
      </c>
      <c r="G40" s="39">
        <v>2</v>
      </c>
      <c r="H40" s="38">
        <v>0</v>
      </c>
      <c r="I40" s="38">
        <f>ROUND(G40*H40,6)</f>
        <v>0</v>
      </c>
      <c r="L40" s="40">
        <v>0</v>
      </c>
      <c r="M40" s="34">
        <f>ROUND(ROUND(L40,2)*ROUND(G40,3),2)</f>
        <v>0</v>
      </c>
      <c r="N40" s="38" t="s">
        <v>2806</v>
      </c>
      <c r="O40">
        <f>(M40*21)/100</f>
        <v>0</v>
      </c>
      <c r="P40" t="s">
        <v>27</v>
      </c>
    </row>
    <row r="41" spans="1:16" x14ac:dyDescent="0.2">
      <c r="A41" s="37" t="s">
        <v>54</v>
      </c>
      <c r="E41" s="41" t="s">
        <v>506</v>
      </c>
    </row>
    <row r="42" spans="1:16" x14ac:dyDescent="0.2">
      <c r="A42" s="37" t="s">
        <v>55</v>
      </c>
      <c r="E42" s="42" t="s">
        <v>2853</v>
      </c>
    </row>
    <row r="43" spans="1:16" x14ac:dyDescent="0.2">
      <c r="A43" t="s">
        <v>57</v>
      </c>
      <c r="E43" s="41" t="s">
        <v>58</v>
      </c>
    </row>
    <row r="44" spans="1:16" x14ac:dyDescent="0.2">
      <c r="A44" t="s">
        <v>49</v>
      </c>
      <c r="B44" s="36" t="s">
        <v>85</v>
      </c>
      <c r="C44" s="36" t="s">
        <v>2856</v>
      </c>
      <c r="D44" s="37" t="s">
        <v>5</v>
      </c>
      <c r="E44" s="13" t="s">
        <v>2857</v>
      </c>
      <c r="F44" s="38" t="s">
        <v>380</v>
      </c>
      <c r="G44" s="39">
        <v>2</v>
      </c>
      <c r="H44" s="38">
        <v>0</v>
      </c>
      <c r="I44" s="38">
        <f>ROUND(G44*H44,6)</f>
        <v>0</v>
      </c>
      <c r="L44" s="40">
        <v>0</v>
      </c>
      <c r="M44" s="34">
        <f>ROUND(ROUND(L44,2)*ROUND(G44,3),2)</f>
        <v>0</v>
      </c>
      <c r="N44" s="38" t="s">
        <v>2806</v>
      </c>
      <c r="O44">
        <f>(M44*21)/100</f>
        <v>0</v>
      </c>
      <c r="P44" t="s">
        <v>27</v>
      </c>
    </row>
    <row r="45" spans="1:16" x14ac:dyDescent="0.2">
      <c r="A45" s="37" t="s">
        <v>54</v>
      </c>
      <c r="E45" s="41" t="s">
        <v>506</v>
      </c>
    </row>
    <row r="46" spans="1:16" x14ac:dyDescent="0.2">
      <c r="A46" s="37" t="s">
        <v>55</v>
      </c>
      <c r="E46" s="42" t="s">
        <v>2858</v>
      </c>
    </row>
    <row r="47" spans="1:16" x14ac:dyDescent="0.2">
      <c r="A47" t="s">
        <v>57</v>
      </c>
      <c r="E47" s="41" t="s">
        <v>58</v>
      </c>
    </row>
    <row r="48" spans="1:16" x14ac:dyDescent="0.2">
      <c r="A48" t="s">
        <v>49</v>
      </c>
      <c r="B48" s="36" t="s">
        <v>88</v>
      </c>
      <c r="C48" s="36" t="s">
        <v>2859</v>
      </c>
      <c r="D48" s="37" t="s">
        <v>5</v>
      </c>
      <c r="E48" s="13" t="s">
        <v>2860</v>
      </c>
      <c r="F48" s="38" t="s">
        <v>288</v>
      </c>
      <c r="G48" s="39">
        <v>100</v>
      </c>
      <c r="H48" s="38">
        <v>0</v>
      </c>
      <c r="I48" s="38">
        <f>ROUND(G48*H48,6)</f>
        <v>0</v>
      </c>
      <c r="L48" s="40">
        <v>0</v>
      </c>
      <c r="M48" s="34">
        <f>ROUND(ROUND(L48,2)*ROUND(G48,3),2)</f>
        <v>0</v>
      </c>
      <c r="N48" s="38" t="s">
        <v>2806</v>
      </c>
      <c r="O48">
        <f>(M48*21)/100</f>
        <v>0</v>
      </c>
      <c r="P48" t="s">
        <v>27</v>
      </c>
    </row>
    <row r="49" spans="1:16" x14ac:dyDescent="0.2">
      <c r="A49" s="37" t="s">
        <v>54</v>
      </c>
      <c r="E49" s="41" t="s">
        <v>2861</v>
      </c>
    </row>
    <row r="50" spans="1:16" x14ac:dyDescent="0.2">
      <c r="A50" s="37" t="s">
        <v>55</v>
      </c>
      <c r="E50" s="42" t="s">
        <v>2862</v>
      </c>
    </row>
    <row r="51" spans="1:16" x14ac:dyDescent="0.2">
      <c r="A51" t="s">
        <v>57</v>
      </c>
      <c r="E51" s="41" t="s">
        <v>58</v>
      </c>
    </row>
    <row r="52" spans="1:16" ht="25.5" x14ac:dyDescent="0.2">
      <c r="A52" t="s">
        <v>49</v>
      </c>
      <c r="B52" s="36" t="s">
        <v>91</v>
      </c>
      <c r="C52" s="36" t="s">
        <v>2863</v>
      </c>
      <c r="D52" s="37" t="s">
        <v>5</v>
      </c>
      <c r="E52" s="13" t="s">
        <v>2864</v>
      </c>
      <c r="F52" s="38" t="s">
        <v>380</v>
      </c>
      <c r="G52" s="39">
        <v>2</v>
      </c>
      <c r="H52" s="38">
        <v>0</v>
      </c>
      <c r="I52" s="38">
        <f>ROUND(G52*H52,6)</f>
        <v>0</v>
      </c>
      <c r="L52" s="40">
        <v>0</v>
      </c>
      <c r="M52" s="34">
        <f>ROUND(ROUND(L52,2)*ROUND(G52,3),2)</f>
        <v>0</v>
      </c>
      <c r="N52" s="38" t="s">
        <v>2806</v>
      </c>
      <c r="O52">
        <f>(M52*21)/100</f>
        <v>0</v>
      </c>
      <c r="P52" t="s">
        <v>27</v>
      </c>
    </row>
    <row r="53" spans="1:16" x14ac:dyDescent="0.2">
      <c r="A53" s="37" t="s">
        <v>54</v>
      </c>
      <c r="E53" s="41" t="s">
        <v>2865</v>
      </c>
    </row>
    <row r="54" spans="1:16" x14ac:dyDescent="0.2">
      <c r="A54" s="37" t="s">
        <v>55</v>
      </c>
      <c r="E54" s="42" t="s">
        <v>2858</v>
      </c>
    </row>
    <row r="55" spans="1:16" x14ac:dyDescent="0.2">
      <c r="A55" t="s">
        <v>57</v>
      </c>
      <c r="E55" s="41" t="s">
        <v>58</v>
      </c>
    </row>
    <row r="56" spans="1:16" ht="25.5" x14ac:dyDescent="0.2">
      <c r="A56" t="s">
        <v>49</v>
      </c>
      <c r="B56" s="36" t="s">
        <v>95</v>
      </c>
      <c r="C56" s="36" t="s">
        <v>2866</v>
      </c>
      <c r="D56" s="37" t="s">
        <v>5</v>
      </c>
      <c r="E56" s="13" t="s">
        <v>2867</v>
      </c>
      <c r="F56" s="38" t="s">
        <v>288</v>
      </c>
      <c r="G56" s="39">
        <v>100</v>
      </c>
      <c r="H56" s="38">
        <v>0</v>
      </c>
      <c r="I56" s="38">
        <f>ROUND(G56*H56,6)</f>
        <v>0</v>
      </c>
      <c r="L56" s="40">
        <v>0</v>
      </c>
      <c r="M56" s="34">
        <f>ROUND(ROUND(L56,2)*ROUND(G56,3),2)</f>
        <v>0</v>
      </c>
      <c r="N56" s="38" t="s">
        <v>2806</v>
      </c>
      <c r="O56">
        <f>(M56*21)/100</f>
        <v>0</v>
      </c>
      <c r="P56" t="s">
        <v>27</v>
      </c>
    </row>
    <row r="57" spans="1:16" x14ac:dyDescent="0.2">
      <c r="A57" s="37" t="s">
        <v>54</v>
      </c>
      <c r="E57" s="41" t="s">
        <v>2868</v>
      </c>
    </row>
    <row r="58" spans="1:16" x14ac:dyDescent="0.2">
      <c r="A58" s="37" t="s">
        <v>55</v>
      </c>
      <c r="E58" s="42" t="s">
        <v>2858</v>
      </c>
    </row>
    <row r="59" spans="1:16" x14ac:dyDescent="0.2">
      <c r="A59" t="s">
        <v>57</v>
      </c>
      <c r="E59" s="41" t="s">
        <v>58</v>
      </c>
    </row>
    <row r="60" spans="1:16" x14ac:dyDescent="0.2">
      <c r="A60" t="s">
        <v>49</v>
      </c>
      <c r="B60" s="36" t="s">
        <v>98</v>
      </c>
      <c r="C60" s="36" t="s">
        <v>2869</v>
      </c>
      <c r="D60" s="37" t="s">
        <v>5</v>
      </c>
      <c r="E60" s="13" t="s">
        <v>2870</v>
      </c>
      <c r="F60" s="38" t="s">
        <v>52</v>
      </c>
      <c r="G60" s="39">
        <v>2</v>
      </c>
      <c r="H60" s="38">
        <v>0</v>
      </c>
      <c r="I60" s="38">
        <f>ROUND(G60*H60,6)</f>
        <v>0</v>
      </c>
      <c r="L60" s="40">
        <v>0</v>
      </c>
      <c r="M60" s="34">
        <f>ROUND(ROUND(L60,2)*ROUND(G60,3),2)</f>
        <v>0</v>
      </c>
      <c r="N60" s="38" t="s">
        <v>2806</v>
      </c>
      <c r="O60">
        <f>(M60*21)/100</f>
        <v>0</v>
      </c>
      <c r="P60" t="s">
        <v>27</v>
      </c>
    </row>
    <row r="61" spans="1:16" x14ac:dyDescent="0.2">
      <c r="A61" s="37" t="s">
        <v>54</v>
      </c>
      <c r="E61" s="41" t="s">
        <v>506</v>
      </c>
    </row>
    <row r="62" spans="1:16" x14ac:dyDescent="0.2">
      <c r="A62" s="37" t="s">
        <v>55</v>
      </c>
      <c r="E62" s="42" t="s">
        <v>2853</v>
      </c>
    </row>
    <row r="63" spans="1:16" x14ac:dyDescent="0.2">
      <c r="A63" t="s">
        <v>57</v>
      </c>
      <c r="E63" s="41" t="s">
        <v>58</v>
      </c>
    </row>
    <row r="64" spans="1:16" x14ac:dyDescent="0.2">
      <c r="A64" t="s">
        <v>49</v>
      </c>
      <c r="B64" s="36" t="s">
        <v>101</v>
      </c>
      <c r="C64" s="36" t="s">
        <v>2871</v>
      </c>
      <c r="D64" s="37" t="s">
        <v>5</v>
      </c>
      <c r="E64" s="13" t="s">
        <v>2872</v>
      </c>
      <c r="F64" s="38" t="s">
        <v>52</v>
      </c>
      <c r="G64" s="39">
        <v>2</v>
      </c>
      <c r="H64" s="38">
        <v>0</v>
      </c>
      <c r="I64" s="38">
        <f>ROUND(G64*H64,6)</f>
        <v>0</v>
      </c>
      <c r="L64" s="40">
        <v>0</v>
      </c>
      <c r="M64" s="34">
        <f>ROUND(ROUND(L64,2)*ROUND(G64,3),2)</f>
        <v>0</v>
      </c>
      <c r="N64" s="38" t="s">
        <v>2806</v>
      </c>
      <c r="O64">
        <f>(M64*21)/100</f>
        <v>0</v>
      </c>
      <c r="P64" t="s">
        <v>27</v>
      </c>
    </row>
    <row r="65" spans="1:16" x14ac:dyDescent="0.2">
      <c r="A65" s="37" t="s">
        <v>54</v>
      </c>
      <c r="E65" s="41" t="s">
        <v>506</v>
      </c>
    </row>
    <row r="66" spans="1:16" x14ac:dyDescent="0.2">
      <c r="A66" s="37" t="s">
        <v>55</v>
      </c>
      <c r="E66" s="42" t="s">
        <v>2853</v>
      </c>
    </row>
    <row r="67" spans="1:16" x14ac:dyDescent="0.2">
      <c r="A67" t="s">
        <v>57</v>
      </c>
      <c r="E67" s="41" t="s">
        <v>58</v>
      </c>
    </row>
    <row r="68" spans="1:16" x14ac:dyDescent="0.2">
      <c r="A68" t="s">
        <v>49</v>
      </c>
      <c r="B68" s="36" t="s">
        <v>105</v>
      </c>
      <c r="C68" s="36" t="s">
        <v>533</v>
      </c>
      <c r="D68" s="37" t="s">
        <v>5</v>
      </c>
      <c r="E68" s="13" t="s">
        <v>534</v>
      </c>
      <c r="F68" s="38" t="s">
        <v>52</v>
      </c>
      <c r="G68" s="39">
        <v>40</v>
      </c>
      <c r="H68" s="38">
        <v>0</v>
      </c>
      <c r="I68" s="38">
        <f>ROUND(G68*H68,6)</f>
        <v>0</v>
      </c>
      <c r="L68" s="40">
        <v>0</v>
      </c>
      <c r="M68" s="34">
        <f>ROUND(ROUND(L68,2)*ROUND(G68,3),2)</f>
        <v>0</v>
      </c>
      <c r="N68" s="38" t="s">
        <v>2806</v>
      </c>
      <c r="O68">
        <f>(M68*21)/100</f>
        <v>0</v>
      </c>
      <c r="P68" t="s">
        <v>27</v>
      </c>
    </row>
    <row r="69" spans="1:16" x14ac:dyDescent="0.2">
      <c r="A69" s="37" t="s">
        <v>54</v>
      </c>
      <c r="E69" s="41" t="s">
        <v>506</v>
      </c>
    </row>
    <row r="70" spans="1:16" x14ac:dyDescent="0.2">
      <c r="A70" s="37" t="s">
        <v>55</v>
      </c>
      <c r="E70" s="42" t="s">
        <v>2873</v>
      </c>
    </row>
    <row r="71" spans="1:16" x14ac:dyDescent="0.2">
      <c r="A71" t="s">
        <v>57</v>
      </c>
      <c r="E71" s="41" t="s">
        <v>58</v>
      </c>
    </row>
    <row r="72" spans="1:16" x14ac:dyDescent="0.2">
      <c r="A72" t="s">
        <v>49</v>
      </c>
      <c r="B72" s="36" t="s">
        <v>108</v>
      </c>
      <c r="C72" s="36" t="s">
        <v>2874</v>
      </c>
      <c r="D72" s="37" t="s">
        <v>5</v>
      </c>
      <c r="E72" s="13" t="s">
        <v>2875</v>
      </c>
      <c r="F72" s="38" t="s">
        <v>52</v>
      </c>
      <c r="G72" s="39">
        <v>80</v>
      </c>
      <c r="H72" s="38">
        <v>0</v>
      </c>
      <c r="I72" s="38">
        <f>ROUND(G72*H72,6)</f>
        <v>0</v>
      </c>
      <c r="L72" s="40">
        <v>0</v>
      </c>
      <c r="M72" s="34">
        <f>ROUND(ROUND(L72,2)*ROUND(G72,3),2)</f>
        <v>0</v>
      </c>
      <c r="N72" s="38" t="s">
        <v>2806</v>
      </c>
      <c r="O72">
        <f>(M72*21)/100</f>
        <v>0</v>
      </c>
      <c r="P72" t="s">
        <v>27</v>
      </c>
    </row>
    <row r="73" spans="1:16" x14ac:dyDescent="0.2">
      <c r="A73" s="37" t="s">
        <v>54</v>
      </c>
      <c r="E73" s="41" t="s">
        <v>506</v>
      </c>
    </row>
    <row r="74" spans="1:16" ht="25.5" x14ac:dyDescent="0.2">
      <c r="A74" s="37" t="s">
        <v>55</v>
      </c>
      <c r="E74" s="42" t="s">
        <v>2876</v>
      </c>
    </row>
    <row r="75" spans="1:16" x14ac:dyDescent="0.2">
      <c r="A75" t="s">
        <v>57</v>
      </c>
      <c r="E75" s="41" t="s">
        <v>58</v>
      </c>
    </row>
    <row r="76" spans="1:16" ht="25.5" x14ac:dyDescent="0.2">
      <c r="A76" t="s">
        <v>49</v>
      </c>
      <c r="B76" s="36" t="s">
        <v>111</v>
      </c>
      <c r="C76" s="36" t="s">
        <v>2877</v>
      </c>
      <c r="D76" s="37" t="s">
        <v>5</v>
      </c>
      <c r="E76" s="13" t="s">
        <v>2878</v>
      </c>
      <c r="F76" s="38" t="s">
        <v>546</v>
      </c>
      <c r="G76" s="39">
        <v>20</v>
      </c>
      <c r="H76" s="38">
        <v>0</v>
      </c>
      <c r="I76" s="38">
        <f>ROUND(G76*H76,6)</f>
        <v>0</v>
      </c>
      <c r="L76" s="40">
        <v>0</v>
      </c>
      <c r="M76" s="34">
        <f>ROUND(ROUND(L76,2)*ROUND(G76,3),2)</f>
        <v>0</v>
      </c>
      <c r="N76" s="38" t="s">
        <v>2806</v>
      </c>
      <c r="O76">
        <f>(M76*21)/100</f>
        <v>0</v>
      </c>
      <c r="P76" t="s">
        <v>27</v>
      </c>
    </row>
    <row r="77" spans="1:16" x14ac:dyDescent="0.2">
      <c r="A77" s="37" t="s">
        <v>54</v>
      </c>
      <c r="E77" s="41" t="s">
        <v>506</v>
      </c>
    </row>
    <row r="78" spans="1:16" x14ac:dyDescent="0.2">
      <c r="A78" s="37" t="s">
        <v>55</v>
      </c>
      <c r="E78" s="42" t="s">
        <v>2879</v>
      </c>
    </row>
    <row r="79" spans="1:16" x14ac:dyDescent="0.2">
      <c r="A79" t="s">
        <v>57</v>
      </c>
      <c r="E79"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COUNTIFS(L8:L52,"=0",A8:A52,"P")+COUNTIFS(L8:L52,"",A8:A52,"P")+SUM(Q8:Q52)</f>
        <v>11</v>
      </c>
    </row>
    <row r="8" spans="1:20" x14ac:dyDescent="0.2">
      <c r="A8" t="s">
        <v>44</v>
      </c>
      <c r="C8" s="30" t="s">
        <v>2882</v>
      </c>
      <c r="E8" s="32" t="s">
        <v>2881</v>
      </c>
      <c r="J8" s="31">
        <f>0+J9+J22+J39</f>
        <v>0</v>
      </c>
      <c r="K8" s="31">
        <f>0+K9+K22+K39</f>
        <v>0</v>
      </c>
      <c r="L8" s="31">
        <f>0+L9+L22+L39</f>
        <v>0</v>
      </c>
      <c r="M8" s="31">
        <f>0+M9+M22+M39</f>
        <v>0</v>
      </c>
    </row>
    <row r="9" spans="1:20" x14ac:dyDescent="0.2">
      <c r="A9" t="s">
        <v>46</v>
      </c>
      <c r="C9" s="33" t="s">
        <v>47</v>
      </c>
      <c r="E9" s="35" t="s">
        <v>643</v>
      </c>
      <c r="J9" s="34">
        <f>0</f>
        <v>0</v>
      </c>
      <c r="K9" s="34">
        <f>0</f>
        <v>0</v>
      </c>
      <c r="L9" s="34">
        <f>0+L10+L14+L18</f>
        <v>0</v>
      </c>
      <c r="M9" s="34">
        <f>0+M10+M14+M18</f>
        <v>0</v>
      </c>
    </row>
    <row r="10" spans="1:20" x14ac:dyDescent="0.2">
      <c r="A10" t="s">
        <v>49</v>
      </c>
      <c r="B10" s="36" t="s">
        <v>47</v>
      </c>
      <c r="C10" s="36" t="s">
        <v>514</v>
      </c>
      <c r="D10" s="37" t="s">
        <v>5</v>
      </c>
      <c r="E10" s="13" t="s">
        <v>515</v>
      </c>
      <c r="F10" s="38" t="s">
        <v>283</v>
      </c>
      <c r="G10" s="39">
        <v>30</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x14ac:dyDescent="0.2">
      <c r="A14" t="s">
        <v>49</v>
      </c>
      <c r="B14" s="36" t="s">
        <v>27</v>
      </c>
      <c r="C14" s="36" t="s">
        <v>291</v>
      </c>
      <c r="D14" s="37" t="s">
        <v>5</v>
      </c>
      <c r="E14" s="13" t="s">
        <v>292</v>
      </c>
      <c r="F14" s="38" t="s">
        <v>283</v>
      </c>
      <c r="G14" s="39">
        <v>30</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518</v>
      </c>
      <c r="D18" s="37" t="s">
        <v>5</v>
      </c>
      <c r="E18" s="13" t="s">
        <v>519</v>
      </c>
      <c r="F18" s="38" t="s">
        <v>288</v>
      </c>
      <c r="G18" s="39">
        <v>32</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46</v>
      </c>
      <c r="C22" s="33" t="s">
        <v>27</v>
      </c>
      <c r="E22" s="35" t="s">
        <v>553</v>
      </c>
      <c r="J22" s="34">
        <f>0</f>
        <v>0</v>
      </c>
      <c r="K22" s="34">
        <f>0</f>
        <v>0</v>
      </c>
      <c r="L22" s="34">
        <f>0+L23+L27+L31+L35</f>
        <v>0</v>
      </c>
      <c r="M22" s="34">
        <f>0+M23+M27+M31+M35</f>
        <v>0</v>
      </c>
    </row>
    <row r="23" spans="1:16" x14ac:dyDescent="0.2">
      <c r="A23" t="s">
        <v>49</v>
      </c>
      <c r="B23" s="36" t="s">
        <v>65</v>
      </c>
      <c r="C23" s="36" t="s">
        <v>563</v>
      </c>
      <c r="D23" s="37" t="s">
        <v>5</v>
      </c>
      <c r="E23" s="13" t="s">
        <v>568</v>
      </c>
      <c r="F23" s="38" t="s">
        <v>288</v>
      </c>
      <c r="G23" s="39">
        <v>32</v>
      </c>
      <c r="H23" s="38">
        <v>0</v>
      </c>
      <c r="I23" s="38">
        <f>ROUND(G23*H23,6)</f>
        <v>0</v>
      </c>
      <c r="L23" s="40">
        <v>0</v>
      </c>
      <c r="M23" s="34">
        <f>ROUND(ROUND(L23,2)*ROUND(G23,3),2)</f>
        <v>0</v>
      </c>
      <c r="N23" s="38" t="s">
        <v>505</v>
      </c>
      <c r="O23">
        <f>(M23*21)/100</f>
        <v>0</v>
      </c>
      <c r="P23" t="s">
        <v>27</v>
      </c>
    </row>
    <row r="24" spans="1:16" x14ac:dyDescent="0.2">
      <c r="A24" s="37" t="s">
        <v>54</v>
      </c>
      <c r="E24" s="41" t="s">
        <v>506</v>
      </c>
    </row>
    <row r="25" spans="1:16" x14ac:dyDescent="0.2">
      <c r="A25" s="37" t="s">
        <v>55</v>
      </c>
      <c r="E25" s="42" t="s">
        <v>507</v>
      </c>
    </row>
    <row r="26" spans="1:16" x14ac:dyDescent="0.2">
      <c r="A26" t="s">
        <v>57</v>
      </c>
      <c r="E26" s="41" t="s">
        <v>58</v>
      </c>
    </row>
    <row r="27" spans="1:16" x14ac:dyDescent="0.2">
      <c r="A27" t="s">
        <v>49</v>
      </c>
      <c r="B27" s="36" t="s">
        <v>69</v>
      </c>
      <c r="C27" s="36" t="s">
        <v>569</v>
      </c>
      <c r="D27" s="37" t="s">
        <v>5</v>
      </c>
      <c r="E27" s="13" t="s">
        <v>570</v>
      </c>
      <c r="F27" s="38" t="s">
        <v>543</v>
      </c>
      <c r="G27" s="39">
        <v>1</v>
      </c>
      <c r="H27" s="38">
        <v>0</v>
      </c>
      <c r="I27" s="38">
        <f>ROUND(G27*H27,6)</f>
        <v>0</v>
      </c>
      <c r="L27" s="40">
        <v>0</v>
      </c>
      <c r="M27" s="34">
        <f>ROUND(ROUND(L27,2)*ROUND(G27,3),2)</f>
        <v>0</v>
      </c>
      <c r="N27" s="38" t="s">
        <v>505</v>
      </c>
      <c r="O27">
        <f>(M27*21)/100</f>
        <v>0</v>
      </c>
      <c r="P27" t="s">
        <v>27</v>
      </c>
    </row>
    <row r="28" spans="1:16" x14ac:dyDescent="0.2">
      <c r="A28" s="37" t="s">
        <v>54</v>
      </c>
      <c r="E28" s="41" t="s">
        <v>506</v>
      </c>
    </row>
    <row r="29" spans="1:16" x14ac:dyDescent="0.2">
      <c r="A29" s="37" t="s">
        <v>55</v>
      </c>
      <c r="E29" s="42" t="s">
        <v>507</v>
      </c>
    </row>
    <row r="30" spans="1:16" x14ac:dyDescent="0.2">
      <c r="A30" t="s">
        <v>57</v>
      </c>
      <c r="E30" s="41" t="s">
        <v>58</v>
      </c>
    </row>
    <row r="31" spans="1:16" x14ac:dyDescent="0.2">
      <c r="A31" t="s">
        <v>49</v>
      </c>
      <c r="B31" s="36" t="s">
        <v>73</v>
      </c>
      <c r="C31" s="36" t="s">
        <v>571</v>
      </c>
      <c r="D31" s="37" t="s">
        <v>5</v>
      </c>
      <c r="E31" s="13" t="s">
        <v>572</v>
      </c>
      <c r="F31" s="38" t="s">
        <v>288</v>
      </c>
      <c r="G31" s="39">
        <v>32</v>
      </c>
      <c r="H31" s="38">
        <v>0</v>
      </c>
      <c r="I31" s="38">
        <f>ROUND(G31*H31,6)</f>
        <v>0</v>
      </c>
      <c r="L31" s="40">
        <v>0</v>
      </c>
      <c r="M31" s="34">
        <f>ROUND(ROUND(L31,2)*ROUND(G31,3),2)</f>
        <v>0</v>
      </c>
      <c r="N31" s="38" t="s">
        <v>505</v>
      </c>
      <c r="O31">
        <f>(M31*21)/100</f>
        <v>0</v>
      </c>
      <c r="P31" t="s">
        <v>27</v>
      </c>
    </row>
    <row r="32" spans="1:16" x14ac:dyDescent="0.2">
      <c r="A32" s="37" t="s">
        <v>54</v>
      </c>
      <c r="E32" s="41" t="s">
        <v>506</v>
      </c>
    </row>
    <row r="33" spans="1:16" x14ac:dyDescent="0.2">
      <c r="A33" s="37" t="s">
        <v>55</v>
      </c>
      <c r="E33" s="42" t="s">
        <v>507</v>
      </c>
    </row>
    <row r="34" spans="1:16" x14ac:dyDescent="0.2">
      <c r="A34" t="s">
        <v>57</v>
      </c>
      <c r="E34" s="41" t="s">
        <v>58</v>
      </c>
    </row>
    <row r="35" spans="1:16" x14ac:dyDescent="0.2">
      <c r="A35" t="s">
        <v>49</v>
      </c>
      <c r="B35" s="36" t="s">
        <v>77</v>
      </c>
      <c r="C35" s="36" t="s">
        <v>595</v>
      </c>
      <c r="D35" s="37" t="s">
        <v>5</v>
      </c>
      <c r="E35" s="13" t="s">
        <v>596</v>
      </c>
      <c r="F35" s="38" t="s">
        <v>597</v>
      </c>
      <c r="G35" s="39">
        <v>72</v>
      </c>
      <c r="H35" s="38">
        <v>0</v>
      </c>
      <c r="I35" s="38">
        <f>ROUND(G35*H35,6)</f>
        <v>0</v>
      </c>
      <c r="L35" s="40">
        <v>0</v>
      </c>
      <c r="M35" s="34">
        <f>ROUND(ROUND(L35,2)*ROUND(G35,3),2)</f>
        <v>0</v>
      </c>
      <c r="N35" s="38" t="s">
        <v>269</v>
      </c>
      <c r="O35">
        <f>(M35*21)/100</f>
        <v>0</v>
      </c>
      <c r="P35" t="s">
        <v>27</v>
      </c>
    </row>
    <row r="36" spans="1:16" x14ac:dyDescent="0.2">
      <c r="A36" s="37" t="s">
        <v>54</v>
      </c>
      <c r="E36" s="41" t="s">
        <v>506</v>
      </c>
    </row>
    <row r="37" spans="1:16" x14ac:dyDescent="0.2">
      <c r="A37" s="37" t="s">
        <v>55</v>
      </c>
      <c r="E37" s="42" t="s">
        <v>507</v>
      </c>
    </row>
    <row r="38" spans="1:16" ht="153" x14ac:dyDescent="0.2">
      <c r="A38" t="s">
        <v>57</v>
      </c>
      <c r="E38" s="41" t="s">
        <v>644</v>
      </c>
    </row>
    <row r="39" spans="1:16" x14ac:dyDescent="0.2">
      <c r="A39" t="s">
        <v>46</v>
      </c>
      <c r="C39" s="33" t="s">
        <v>624</v>
      </c>
      <c r="E39" s="35" t="s">
        <v>625</v>
      </c>
      <c r="J39" s="34">
        <f>0</f>
        <v>0</v>
      </c>
      <c r="K39" s="34">
        <f>0</f>
        <v>0</v>
      </c>
      <c r="L39" s="34">
        <f>0+L40+L44+L48+L52</f>
        <v>0</v>
      </c>
      <c r="M39" s="34">
        <f>0+M40+M44+M48+M52</f>
        <v>0</v>
      </c>
    </row>
    <row r="40" spans="1:16" ht="25.5" x14ac:dyDescent="0.2">
      <c r="A40" t="s">
        <v>49</v>
      </c>
      <c r="B40" s="36" t="s">
        <v>81</v>
      </c>
      <c r="C40" s="36" t="s">
        <v>626</v>
      </c>
      <c r="D40" s="37" t="s">
        <v>627</v>
      </c>
      <c r="E40" s="13" t="s">
        <v>628</v>
      </c>
      <c r="F40" s="38" t="s">
        <v>629</v>
      </c>
      <c r="G40" s="39">
        <v>0.5</v>
      </c>
      <c r="H40" s="38">
        <v>0</v>
      </c>
      <c r="I40" s="38">
        <f>ROUND(G40*H40,6)</f>
        <v>0</v>
      </c>
      <c r="L40" s="40">
        <v>0</v>
      </c>
      <c r="M40" s="34">
        <f>ROUND(ROUND(L40,2)*ROUND(G40,3),2)</f>
        <v>0</v>
      </c>
      <c r="N40" s="38" t="s">
        <v>269</v>
      </c>
      <c r="O40">
        <f>(M40*21)/100</f>
        <v>0</v>
      </c>
      <c r="P40" t="s">
        <v>27</v>
      </c>
    </row>
    <row r="41" spans="1:16" x14ac:dyDescent="0.2">
      <c r="A41" s="37" t="s">
        <v>54</v>
      </c>
      <c r="E41" s="41" t="s">
        <v>506</v>
      </c>
    </row>
    <row r="42" spans="1:16" x14ac:dyDescent="0.2">
      <c r="A42" s="37" t="s">
        <v>55</v>
      </c>
      <c r="E42" s="42" t="s">
        <v>507</v>
      </c>
    </row>
    <row r="43" spans="1:16" ht="140.25" x14ac:dyDescent="0.2">
      <c r="A43" t="s">
        <v>57</v>
      </c>
      <c r="E43" s="41" t="s">
        <v>645</v>
      </c>
    </row>
    <row r="44" spans="1:16" ht="25.5" x14ac:dyDescent="0.2">
      <c r="A44" t="s">
        <v>49</v>
      </c>
      <c r="B44" s="36" t="s">
        <v>85</v>
      </c>
      <c r="C44" s="36" t="s">
        <v>631</v>
      </c>
      <c r="D44" s="37" t="s">
        <v>632</v>
      </c>
      <c r="E44" s="13" t="s">
        <v>633</v>
      </c>
      <c r="F44" s="38" t="s">
        <v>629</v>
      </c>
      <c r="G44" s="39">
        <v>0.3</v>
      </c>
      <c r="H44" s="38">
        <v>0</v>
      </c>
      <c r="I44" s="38">
        <f>ROUND(G44*H44,6)</f>
        <v>0</v>
      </c>
      <c r="L44" s="40">
        <v>0</v>
      </c>
      <c r="M44" s="34">
        <f>ROUND(ROUND(L44,2)*ROUND(G44,3),2)</f>
        <v>0</v>
      </c>
      <c r="N44" s="38" t="s">
        <v>269</v>
      </c>
      <c r="O44">
        <f>(M44*21)/100</f>
        <v>0</v>
      </c>
      <c r="P44" t="s">
        <v>27</v>
      </c>
    </row>
    <row r="45" spans="1:16" x14ac:dyDescent="0.2">
      <c r="A45" s="37" t="s">
        <v>54</v>
      </c>
      <c r="E45" s="41" t="s">
        <v>506</v>
      </c>
    </row>
    <row r="46" spans="1:16" x14ac:dyDescent="0.2">
      <c r="A46" s="37" t="s">
        <v>55</v>
      </c>
      <c r="E46" s="42" t="s">
        <v>507</v>
      </c>
    </row>
    <row r="47" spans="1:16" ht="140.25" x14ac:dyDescent="0.2">
      <c r="A47" t="s">
        <v>57</v>
      </c>
      <c r="E47" s="41" t="s">
        <v>645</v>
      </c>
    </row>
    <row r="48" spans="1:16" ht="25.5" x14ac:dyDescent="0.2">
      <c r="A48" t="s">
        <v>49</v>
      </c>
      <c r="B48" s="36" t="s">
        <v>88</v>
      </c>
      <c r="C48" s="36" t="s">
        <v>634</v>
      </c>
      <c r="D48" s="37" t="s">
        <v>635</v>
      </c>
      <c r="E48" s="13" t="s">
        <v>636</v>
      </c>
      <c r="F48" s="38" t="s">
        <v>629</v>
      </c>
      <c r="G48" s="39">
        <v>0.3</v>
      </c>
      <c r="H48" s="38">
        <v>0</v>
      </c>
      <c r="I48" s="38">
        <f>ROUND(G48*H48,6)</f>
        <v>0</v>
      </c>
      <c r="L48" s="40">
        <v>0</v>
      </c>
      <c r="M48" s="34">
        <f>ROUND(ROUND(L48,2)*ROUND(G48,3),2)</f>
        <v>0</v>
      </c>
      <c r="N48" s="38" t="s">
        <v>269</v>
      </c>
      <c r="O48">
        <f>(M48*21)/100</f>
        <v>0</v>
      </c>
      <c r="P48" t="s">
        <v>27</v>
      </c>
    </row>
    <row r="49" spans="1:16" x14ac:dyDescent="0.2">
      <c r="A49" s="37" t="s">
        <v>54</v>
      </c>
      <c r="E49" s="41" t="s">
        <v>506</v>
      </c>
    </row>
    <row r="50" spans="1:16" x14ac:dyDescent="0.2">
      <c r="A50" s="37" t="s">
        <v>55</v>
      </c>
      <c r="E50" s="42" t="s">
        <v>507</v>
      </c>
    </row>
    <row r="51" spans="1:16" ht="140.25" x14ac:dyDescent="0.2">
      <c r="A51" t="s">
        <v>57</v>
      </c>
      <c r="E51" s="41" t="s">
        <v>645</v>
      </c>
    </row>
    <row r="52" spans="1:16" ht="25.5" x14ac:dyDescent="0.2">
      <c r="A52" t="s">
        <v>49</v>
      </c>
      <c r="B52" s="36" t="s">
        <v>91</v>
      </c>
      <c r="C52" s="36" t="s">
        <v>637</v>
      </c>
      <c r="D52" s="37" t="s">
        <v>638</v>
      </c>
      <c r="E52" s="13" t="s">
        <v>639</v>
      </c>
      <c r="F52" s="38" t="s">
        <v>629</v>
      </c>
      <c r="G52" s="39">
        <v>0.05</v>
      </c>
      <c r="H52" s="38">
        <v>0</v>
      </c>
      <c r="I52" s="38">
        <f>ROUND(G52*H52,6)</f>
        <v>0</v>
      </c>
      <c r="L52" s="40">
        <v>0</v>
      </c>
      <c r="M52" s="34">
        <f>ROUND(ROUND(L52,2)*ROUND(G52,3),2)</f>
        <v>0</v>
      </c>
      <c r="N52" s="38" t="s">
        <v>269</v>
      </c>
      <c r="O52">
        <f>(M52*21)/100</f>
        <v>0</v>
      </c>
      <c r="P52" t="s">
        <v>27</v>
      </c>
    </row>
    <row r="53" spans="1:16" x14ac:dyDescent="0.2">
      <c r="A53" s="37" t="s">
        <v>54</v>
      </c>
      <c r="E53" s="41" t="s">
        <v>506</v>
      </c>
    </row>
    <row r="54" spans="1:16" x14ac:dyDescent="0.2">
      <c r="A54" s="37" t="s">
        <v>55</v>
      </c>
      <c r="E54" s="42" t="s">
        <v>507</v>
      </c>
    </row>
    <row r="55" spans="1:16" ht="140.25" x14ac:dyDescent="0.2">
      <c r="A55" t="s">
        <v>57</v>
      </c>
      <c r="E55"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COUNTIFS(L8:L54,"=0",A8:A54,"P")+COUNTIFS(L8:L54,"",A8:A54,"P")+SUM(Q8:Q54)</f>
        <v>11</v>
      </c>
    </row>
    <row r="8" spans="1:20" x14ac:dyDescent="0.2">
      <c r="A8" t="s">
        <v>44</v>
      </c>
      <c r="C8" s="30" t="s">
        <v>2885</v>
      </c>
      <c r="E8" s="32" t="s">
        <v>2884</v>
      </c>
      <c r="J8" s="31">
        <f>0+J9+J26+J31+J36+J49</f>
        <v>0</v>
      </c>
      <c r="K8" s="31">
        <f>0+K9+K26+K31+K36+K49</f>
        <v>0</v>
      </c>
      <c r="L8" s="31">
        <f>0+L9+L26+L31+L36+L49</f>
        <v>0</v>
      </c>
      <c r="M8" s="31">
        <f>0+M9+M26+M31+M36+M49</f>
        <v>0</v>
      </c>
    </row>
    <row r="9" spans="1:20" x14ac:dyDescent="0.2">
      <c r="A9" t="s">
        <v>46</v>
      </c>
      <c r="C9" s="33" t="s">
        <v>711</v>
      </c>
      <c r="E9" s="35" t="s">
        <v>2304</v>
      </c>
      <c r="J9" s="34">
        <f>0</f>
        <v>0</v>
      </c>
      <c r="K9" s="34">
        <f>0</f>
        <v>0</v>
      </c>
      <c r="L9" s="34">
        <f>0+L10+L14+L18+L22</f>
        <v>0</v>
      </c>
      <c r="M9" s="34">
        <f>0+M10+M14+M18+M22</f>
        <v>0</v>
      </c>
    </row>
    <row r="10" spans="1:20" x14ac:dyDescent="0.2">
      <c r="A10" t="s">
        <v>49</v>
      </c>
      <c r="B10" s="36" t="s">
        <v>47</v>
      </c>
      <c r="C10" s="36" t="s">
        <v>2886</v>
      </c>
      <c r="D10" s="37" t="s">
        <v>5</v>
      </c>
      <c r="E10" s="13" t="s">
        <v>2887</v>
      </c>
      <c r="F10" s="38" t="s">
        <v>1355</v>
      </c>
      <c r="G10" s="39">
        <v>1</v>
      </c>
      <c r="H10" s="38">
        <v>0</v>
      </c>
      <c r="I10" s="38">
        <f>ROUND(G10*H10,6)</f>
        <v>0</v>
      </c>
      <c r="L10" s="40">
        <v>0</v>
      </c>
      <c r="M10" s="34">
        <f>ROUND(ROUND(L10,2)*ROUND(G10,3),2)</f>
        <v>0</v>
      </c>
      <c r="N10" s="38" t="s">
        <v>269</v>
      </c>
      <c r="O10">
        <f>(M10*21)/100</f>
        <v>0</v>
      </c>
      <c r="P10" t="s">
        <v>27</v>
      </c>
    </row>
    <row r="11" spans="1:20" x14ac:dyDescent="0.2">
      <c r="A11" s="37" t="s">
        <v>54</v>
      </c>
      <c r="E11" s="41" t="s">
        <v>2888</v>
      </c>
    </row>
    <row r="12" spans="1:20" x14ac:dyDescent="0.2">
      <c r="A12" s="37" t="s">
        <v>55</v>
      </c>
      <c r="E12" s="42" t="s">
        <v>5</v>
      </c>
    </row>
    <row r="13" spans="1:20" x14ac:dyDescent="0.2">
      <c r="A13" t="s">
        <v>57</v>
      </c>
      <c r="E13" s="41" t="s">
        <v>2889</v>
      </c>
    </row>
    <row r="14" spans="1:20" x14ac:dyDescent="0.2">
      <c r="A14" t="s">
        <v>49</v>
      </c>
      <c r="B14" s="36" t="s">
        <v>27</v>
      </c>
      <c r="C14" s="36" t="s">
        <v>2305</v>
      </c>
      <c r="D14" s="37" t="s">
        <v>5</v>
      </c>
      <c r="E14" s="13" t="s">
        <v>2306</v>
      </c>
      <c r="F14" s="38" t="s">
        <v>1355</v>
      </c>
      <c r="G14" s="39">
        <v>1</v>
      </c>
      <c r="H14" s="38">
        <v>0</v>
      </c>
      <c r="I14" s="38">
        <f>ROUND(G14*H14,6)</f>
        <v>0</v>
      </c>
      <c r="L14" s="40">
        <v>0</v>
      </c>
      <c r="M14" s="34">
        <f>ROUND(ROUND(L14,2)*ROUND(G14,3),2)</f>
        <v>0</v>
      </c>
      <c r="N14" s="38" t="s">
        <v>269</v>
      </c>
      <c r="O14">
        <f>(M14*21)/100</f>
        <v>0</v>
      </c>
      <c r="P14" t="s">
        <v>27</v>
      </c>
    </row>
    <row r="15" spans="1:20" ht="51" x14ac:dyDescent="0.2">
      <c r="A15" s="37" t="s">
        <v>54</v>
      </c>
      <c r="E15" s="41" t="s">
        <v>2890</v>
      </c>
    </row>
    <row r="16" spans="1:20" x14ac:dyDescent="0.2">
      <c r="A16" s="37" t="s">
        <v>55</v>
      </c>
      <c r="E16" s="42" t="s">
        <v>5</v>
      </c>
    </row>
    <row r="17" spans="1:16" x14ac:dyDescent="0.2">
      <c r="A17" t="s">
        <v>57</v>
      </c>
      <c r="E17" s="41" t="s">
        <v>2308</v>
      </c>
    </row>
    <row r="18" spans="1:16" x14ac:dyDescent="0.2">
      <c r="A18" t="s">
        <v>49</v>
      </c>
      <c r="B18" s="36" t="s">
        <v>26</v>
      </c>
      <c r="C18" s="36" t="s">
        <v>2891</v>
      </c>
      <c r="D18" s="37" t="s">
        <v>5</v>
      </c>
      <c r="E18" s="13" t="s">
        <v>2892</v>
      </c>
      <c r="F18" s="38" t="s">
        <v>1355</v>
      </c>
      <c r="G18" s="39">
        <v>1</v>
      </c>
      <c r="H18" s="38">
        <v>0</v>
      </c>
      <c r="I18" s="38">
        <f>ROUND(G18*H18,6)</f>
        <v>0</v>
      </c>
      <c r="L18" s="40">
        <v>0</v>
      </c>
      <c r="M18" s="34">
        <f>ROUND(ROUND(L18,2)*ROUND(G18,3),2)</f>
        <v>0</v>
      </c>
      <c r="N18" s="38" t="s">
        <v>269</v>
      </c>
      <c r="O18">
        <f>(M18*21)/100</f>
        <v>0</v>
      </c>
      <c r="P18" t="s">
        <v>27</v>
      </c>
    </row>
    <row r="19" spans="1:16" ht="38.25" x14ac:dyDescent="0.2">
      <c r="A19" s="37" t="s">
        <v>54</v>
      </c>
      <c r="E19" s="41" t="s">
        <v>2893</v>
      </c>
    </row>
    <row r="20" spans="1:16" x14ac:dyDescent="0.2">
      <c r="A20" s="37" t="s">
        <v>55</v>
      </c>
      <c r="E20" s="42" t="s">
        <v>5</v>
      </c>
    </row>
    <row r="21" spans="1:16" ht="63.75" x14ac:dyDescent="0.2">
      <c r="A21" t="s">
        <v>57</v>
      </c>
      <c r="E21" s="41" t="s">
        <v>2894</v>
      </c>
    </row>
    <row r="22" spans="1:16" x14ac:dyDescent="0.2">
      <c r="A22" t="s">
        <v>49</v>
      </c>
      <c r="B22" s="36" t="s">
        <v>65</v>
      </c>
      <c r="C22" s="36" t="s">
        <v>2895</v>
      </c>
      <c r="D22" s="37" t="s">
        <v>5</v>
      </c>
      <c r="E22" s="13" t="s">
        <v>2896</v>
      </c>
      <c r="F22" s="38" t="s">
        <v>1355</v>
      </c>
      <c r="G22" s="39">
        <v>1</v>
      </c>
      <c r="H22" s="38">
        <v>0</v>
      </c>
      <c r="I22" s="38">
        <f>ROUND(G22*H22,6)</f>
        <v>0</v>
      </c>
      <c r="L22" s="40">
        <v>0</v>
      </c>
      <c r="M22" s="34">
        <f>ROUND(ROUND(L22,2)*ROUND(G22,3),2)</f>
        <v>0</v>
      </c>
      <c r="N22" s="38" t="s">
        <v>269</v>
      </c>
      <c r="O22">
        <f>(M22*21)/100</f>
        <v>0</v>
      </c>
      <c r="P22" t="s">
        <v>27</v>
      </c>
    </row>
    <row r="23" spans="1:16" ht="25.5" x14ac:dyDescent="0.2">
      <c r="A23" s="37" t="s">
        <v>54</v>
      </c>
      <c r="E23" s="41" t="s">
        <v>2897</v>
      </c>
    </row>
    <row r="24" spans="1:16" x14ac:dyDescent="0.2">
      <c r="A24" s="37" t="s">
        <v>55</v>
      </c>
      <c r="E24" s="42" t="s">
        <v>5</v>
      </c>
    </row>
    <row r="25" spans="1:16" x14ac:dyDescent="0.2">
      <c r="A25" t="s">
        <v>57</v>
      </c>
      <c r="E25" s="41" t="s">
        <v>2898</v>
      </c>
    </row>
    <row r="26" spans="1:16" x14ac:dyDescent="0.2">
      <c r="A26" t="s">
        <v>46</v>
      </c>
      <c r="C26" s="33" t="s">
        <v>47</v>
      </c>
      <c r="E26" s="35" t="s">
        <v>501</v>
      </c>
      <c r="J26" s="34">
        <f>0</f>
        <v>0</v>
      </c>
      <c r="K26" s="34">
        <f>0</f>
        <v>0</v>
      </c>
      <c r="L26" s="34">
        <f>0+L27</f>
        <v>0</v>
      </c>
      <c r="M26" s="34">
        <f>0+M27</f>
        <v>0</v>
      </c>
    </row>
    <row r="27" spans="1:16" x14ac:dyDescent="0.2">
      <c r="A27" t="s">
        <v>49</v>
      </c>
      <c r="B27" s="36" t="s">
        <v>69</v>
      </c>
      <c r="C27" s="36" t="s">
        <v>2899</v>
      </c>
      <c r="D27" s="37" t="s">
        <v>5</v>
      </c>
      <c r="E27" s="13" t="s">
        <v>2900</v>
      </c>
      <c r="F27" s="38" t="s">
        <v>283</v>
      </c>
      <c r="G27" s="39">
        <v>926</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2901</v>
      </c>
    </row>
    <row r="30" spans="1:16" ht="25.5" x14ac:dyDescent="0.2">
      <c r="A30" t="s">
        <v>57</v>
      </c>
      <c r="E30" s="41" t="s">
        <v>2902</v>
      </c>
    </row>
    <row r="31" spans="1:16" x14ac:dyDescent="0.2">
      <c r="A31" t="s">
        <v>46</v>
      </c>
      <c r="C31" s="33" t="s">
        <v>26</v>
      </c>
      <c r="E31" s="35" t="s">
        <v>1742</v>
      </c>
      <c r="J31" s="34">
        <f>0</f>
        <v>0</v>
      </c>
      <c r="K31" s="34">
        <f>0</f>
        <v>0</v>
      </c>
      <c r="L31" s="34">
        <f>0+L32</f>
        <v>0</v>
      </c>
      <c r="M31" s="34">
        <f>0+M32</f>
        <v>0</v>
      </c>
    </row>
    <row r="32" spans="1:16" x14ac:dyDescent="0.2">
      <c r="A32" t="s">
        <v>49</v>
      </c>
      <c r="B32" s="36" t="s">
        <v>73</v>
      </c>
      <c r="C32" s="36" t="s">
        <v>1962</v>
      </c>
      <c r="D32" s="37" t="s">
        <v>5</v>
      </c>
      <c r="E32" s="13" t="s">
        <v>1963</v>
      </c>
      <c r="F32" s="38" t="s">
        <v>1828</v>
      </c>
      <c r="G32" s="39">
        <v>72</v>
      </c>
      <c r="H32" s="38">
        <v>0</v>
      </c>
      <c r="I32" s="38">
        <f>ROUND(G32*H32,6)</f>
        <v>0</v>
      </c>
      <c r="L32" s="40">
        <v>0</v>
      </c>
      <c r="M32" s="34">
        <f>ROUND(ROUND(L32,2)*ROUND(G32,3),2)</f>
        <v>0</v>
      </c>
      <c r="N32" s="38" t="s">
        <v>488</v>
      </c>
      <c r="O32">
        <f>(M32*21)/100</f>
        <v>0</v>
      </c>
      <c r="P32" t="s">
        <v>27</v>
      </c>
    </row>
    <row r="33" spans="1:16" x14ac:dyDescent="0.2">
      <c r="A33" s="37" t="s">
        <v>54</v>
      </c>
      <c r="E33" s="41" t="s">
        <v>2903</v>
      </c>
    </row>
    <row r="34" spans="1:16" x14ac:dyDescent="0.2">
      <c r="A34" s="37" t="s">
        <v>55</v>
      </c>
      <c r="E34" s="42" t="s">
        <v>2904</v>
      </c>
    </row>
    <row r="35" spans="1:16" ht="38.25" x14ac:dyDescent="0.2">
      <c r="A35" t="s">
        <v>57</v>
      </c>
      <c r="E35" s="41" t="s">
        <v>2905</v>
      </c>
    </row>
    <row r="36" spans="1:16" x14ac:dyDescent="0.2">
      <c r="A36" t="s">
        <v>46</v>
      </c>
      <c r="C36" s="33" t="s">
        <v>85</v>
      </c>
      <c r="E36" s="35" t="s">
        <v>2258</v>
      </c>
      <c r="J36" s="34">
        <f>0</f>
        <v>0</v>
      </c>
      <c r="K36" s="34">
        <f>0</f>
        <v>0</v>
      </c>
      <c r="L36" s="34">
        <f>0+L37+L41+L45</f>
        <v>0</v>
      </c>
      <c r="M36" s="34">
        <f>0+M37+M41+M45</f>
        <v>0</v>
      </c>
    </row>
    <row r="37" spans="1:16" x14ac:dyDescent="0.2">
      <c r="A37" t="s">
        <v>49</v>
      </c>
      <c r="B37" s="36" t="s">
        <v>77</v>
      </c>
      <c r="C37" s="36" t="s">
        <v>2081</v>
      </c>
      <c r="D37" s="37" t="s">
        <v>5</v>
      </c>
      <c r="E37" s="13" t="s">
        <v>2082</v>
      </c>
      <c r="F37" s="38" t="s">
        <v>288</v>
      </c>
      <c r="G37" s="39">
        <v>102</v>
      </c>
      <c r="H37" s="38">
        <v>0</v>
      </c>
      <c r="I37" s="38">
        <f>ROUND(G37*H37,6)</f>
        <v>0</v>
      </c>
      <c r="L37" s="40">
        <v>0</v>
      </c>
      <c r="M37" s="34">
        <f>ROUND(ROUND(L37,2)*ROUND(G37,3),2)</f>
        <v>0</v>
      </c>
      <c r="N37" s="38" t="s">
        <v>488</v>
      </c>
      <c r="O37">
        <f>(M37*21)/100</f>
        <v>0</v>
      </c>
      <c r="P37" t="s">
        <v>27</v>
      </c>
    </row>
    <row r="38" spans="1:16" x14ac:dyDescent="0.2">
      <c r="A38" s="37" t="s">
        <v>54</v>
      </c>
      <c r="E38" s="41" t="s">
        <v>2906</v>
      </c>
    </row>
    <row r="39" spans="1:16" x14ac:dyDescent="0.2">
      <c r="A39" s="37" t="s">
        <v>55</v>
      </c>
      <c r="E39" s="42" t="s">
        <v>5</v>
      </c>
    </row>
    <row r="40" spans="1:16" ht="127.5" x14ac:dyDescent="0.2">
      <c r="A40" t="s">
        <v>57</v>
      </c>
      <c r="E40" s="41" t="s">
        <v>2907</v>
      </c>
    </row>
    <row r="41" spans="1:16" x14ac:dyDescent="0.2">
      <c r="A41" t="s">
        <v>49</v>
      </c>
      <c r="B41" s="36" t="s">
        <v>81</v>
      </c>
      <c r="C41" s="36" t="s">
        <v>2908</v>
      </c>
      <c r="D41" s="37" t="s">
        <v>47</v>
      </c>
      <c r="E41" s="13" t="s">
        <v>2909</v>
      </c>
      <c r="F41" s="38" t="s">
        <v>288</v>
      </c>
      <c r="G41" s="39">
        <v>142</v>
      </c>
      <c r="H41" s="38">
        <v>0</v>
      </c>
      <c r="I41" s="38">
        <f>ROUND(G41*H41,6)</f>
        <v>0</v>
      </c>
      <c r="L41" s="40">
        <v>0</v>
      </c>
      <c r="M41" s="34">
        <f>ROUND(ROUND(L41,2)*ROUND(G41,3),2)</f>
        <v>0</v>
      </c>
      <c r="N41" s="38" t="s">
        <v>269</v>
      </c>
      <c r="O41">
        <f>(M41*21)/100</f>
        <v>0</v>
      </c>
      <c r="P41" t="s">
        <v>27</v>
      </c>
    </row>
    <row r="42" spans="1:16" ht="25.5" x14ac:dyDescent="0.2">
      <c r="A42" s="37" t="s">
        <v>54</v>
      </c>
      <c r="E42" s="41" t="s">
        <v>2910</v>
      </c>
    </row>
    <row r="43" spans="1:16" x14ac:dyDescent="0.2">
      <c r="A43" s="37" t="s">
        <v>55</v>
      </c>
      <c r="E43" s="42" t="s">
        <v>5</v>
      </c>
    </row>
    <row r="44" spans="1:16" ht="51" x14ac:dyDescent="0.2">
      <c r="A44" t="s">
        <v>57</v>
      </c>
      <c r="E44" s="41" t="s">
        <v>2911</v>
      </c>
    </row>
    <row r="45" spans="1:16" x14ac:dyDescent="0.2">
      <c r="A45" t="s">
        <v>49</v>
      </c>
      <c r="B45" s="36" t="s">
        <v>85</v>
      </c>
      <c r="C45" s="36" t="s">
        <v>2908</v>
      </c>
      <c r="D45" s="37" t="s">
        <v>27</v>
      </c>
      <c r="E45" s="13" t="s">
        <v>2912</v>
      </c>
      <c r="F45" s="38" t="s">
        <v>288</v>
      </c>
      <c r="G45" s="39">
        <v>300</v>
      </c>
      <c r="H45" s="38">
        <v>0</v>
      </c>
      <c r="I45" s="38">
        <f>ROUND(G45*H45,6)</f>
        <v>0</v>
      </c>
      <c r="L45" s="40">
        <v>0</v>
      </c>
      <c r="M45" s="34">
        <f>ROUND(ROUND(L45,2)*ROUND(G45,3),2)</f>
        <v>0</v>
      </c>
      <c r="N45" s="38" t="s">
        <v>269</v>
      </c>
      <c r="O45">
        <f>(M45*21)/100</f>
        <v>0</v>
      </c>
      <c r="P45" t="s">
        <v>27</v>
      </c>
    </row>
    <row r="46" spans="1:16" x14ac:dyDescent="0.2">
      <c r="A46" s="37" t="s">
        <v>54</v>
      </c>
      <c r="E46" s="41" t="s">
        <v>2913</v>
      </c>
    </row>
    <row r="47" spans="1:16" x14ac:dyDescent="0.2">
      <c r="A47" s="37" t="s">
        <v>55</v>
      </c>
      <c r="E47" s="42" t="s">
        <v>5</v>
      </c>
    </row>
    <row r="48" spans="1:16" ht="63.75" x14ac:dyDescent="0.2">
      <c r="A48" t="s">
        <v>57</v>
      </c>
      <c r="E48" s="41" t="s">
        <v>2914</v>
      </c>
    </row>
    <row r="49" spans="1:16" x14ac:dyDescent="0.2">
      <c r="A49" t="s">
        <v>46</v>
      </c>
      <c r="C49" s="33" t="s">
        <v>624</v>
      </c>
      <c r="E49" s="35" t="s">
        <v>625</v>
      </c>
      <c r="J49" s="34">
        <f>0</f>
        <v>0</v>
      </c>
      <c r="K49" s="34">
        <f>0</f>
        <v>0</v>
      </c>
      <c r="L49" s="34">
        <f>0+L50+L54</f>
        <v>0</v>
      </c>
      <c r="M49" s="34">
        <f>0+M50+M54</f>
        <v>0</v>
      </c>
    </row>
    <row r="50" spans="1:16" ht="25.5" x14ac:dyDescent="0.2">
      <c r="A50" t="s">
        <v>49</v>
      </c>
      <c r="B50" s="36" t="s">
        <v>88</v>
      </c>
      <c r="C50" s="36" t="s">
        <v>1718</v>
      </c>
      <c r="D50" s="37" t="s">
        <v>1719</v>
      </c>
      <c r="E50" s="13" t="s">
        <v>1720</v>
      </c>
      <c r="F50" s="38" t="s">
        <v>629</v>
      </c>
      <c r="G50" s="39">
        <v>1666.8</v>
      </c>
      <c r="H50" s="38">
        <v>0</v>
      </c>
      <c r="I50" s="38">
        <f>ROUND(G50*H50,6)</f>
        <v>0</v>
      </c>
      <c r="L50" s="40">
        <v>0</v>
      </c>
      <c r="M50" s="34">
        <f>ROUND(ROUND(L50,2)*ROUND(G50,3),2)</f>
        <v>0</v>
      </c>
      <c r="N50" s="38" t="s">
        <v>269</v>
      </c>
      <c r="O50">
        <f>(M50*21)/100</f>
        <v>0</v>
      </c>
      <c r="P50" t="s">
        <v>27</v>
      </c>
    </row>
    <row r="51" spans="1:16" x14ac:dyDescent="0.2">
      <c r="A51" s="37" t="s">
        <v>54</v>
      </c>
      <c r="E51" s="41" t="s">
        <v>5</v>
      </c>
    </row>
    <row r="52" spans="1:16" x14ac:dyDescent="0.2">
      <c r="A52" s="37" t="s">
        <v>55</v>
      </c>
      <c r="E52" s="42" t="s">
        <v>2915</v>
      </c>
    </row>
    <row r="53" spans="1:16" ht="140.25" x14ac:dyDescent="0.2">
      <c r="A53" t="s">
        <v>57</v>
      </c>
      <c r="E53" s="41" t="s">
        <v>2173</v>
      </c>
    </row>
    <row r="54" spans="1:16" ht="25.5" x14ac:dyDescent="0.2">
      <c r="A54" t="s">
        <v>49</v>
      </c>
      <c r="B54" s="36" t="s">
        <v>91</v>
      </c>
      <c r="C54" s="36" t="s">
        <v>1579</v>
      </c>
      <c r="D54" s="37" t="s">
        <v>1580</v>
      </c>
      <c r="E54" s="13" t="s">
        <v>1581</v>
      </c>
      <c r="F54" s="38" t="s">
        <v>629</v>
      </c>
      <c r="G54" s="39">
        <v>11.73</v>
      </c>
      <c r="H54" s="38">
        <v>0</v>
      </c>
      <c r="I54" s="38">
        <f>ROUND(G54*H54,6)</f>
        <v>0</v>
      </c>
      <c r="L54" s="40">
        <v>0</v>
      </c>
      <c r="M54" s="34">
        <f>ROUND(ROUND(L54,2)*ROUND(G54,3),2)</f>
        <v>0</v>
      </c>
      <c r="N54" s="38" t="s">
        <v>269</v>
      </c>
      <c r="O54">
        <f>(M54*21)/100</f>
        <v>0</v>
      </c>
      <c r="P54" t="s">
        <v>27</v>
      </c>
    </row>
    <row r="55" spans="1:16" x14ac:dyDescent="0.2">
      <c r="A55" s="37" t="s">
        <v>54</v>
      </c>
      <c r="E55" s="41" t="s">
        <v>5</v>
      </c>
    </row>
    <row r="56" spans="1:16" x14ac:dyDescent="0.2">
      <c r="A56" s="37" t="s">
        <v>55</v>
      </c>
      <c r="E56" s="42" t="s">
        <v>2916</v>
      </c>
    </row>
    <row r="57" spans="1:16" ht="140.25" x14ac:dyDescent="0.2">
      <c r="A57" t="s">
        <v>57</v>
      </c>
      <c r="E57"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COUNTIFS(L8:L59,"=0",A8:A59,"P")+COUNTIFS(L8:L59,"",A8:A59,"P")+SUM(Q8:Q59)</f>
        <v>13</v>
      </c>
    </row>
    <row r="8" spans="1:20" x14ac:dyDescent="0.2">
      <c r="A8" t="s">
        <v>44</v>
      </c>
      <c r="C8" s="30" t="s">
        <v>2919</v>
      </c>
      <c r="E8" s="32" t="s">
        <v>2918</v>
      </c>
      <c r="J8" s="31">
        <f>0+J9+J14</f>
        <v>0</v>
      </c>
      <c r="K8" s="31">
        <f>0+K9+K14</f>
        <v>0</v>
      </c>
      <c r="L8" s="31">
        <f>0+L9+L14</f>
        <v>0</v>
      </c>
      <c r="M8" s="31">
        <f>0+M9+M14</f>
        <v>0</v>
      </c>
    </row>
    <row r="9" spans="1:20" x14ac:dyDescent="0.2">
      <c r="A9" t="s">
        <v>46</v>
      </c>
      <c r="C9" s="33" t="s">
        <v>711</v>
      </c>
      <c r="E9" s="35" t="s">
        <v>2304</v>
      </c>
      <c r="J9" s="34">
        <f>0</f>
        <v>0</v>
      </c>
      <c r="K9" s="34">
        <f>0</f>
        <v>0</v>
      </c>
      <c r="L9" s="34">
        <f>0+L10</f>
        <v>0</v>
      </c>
      <c r="M9" s="34">
        <f>0+M10</f>
        <v>0</v>
      </c>
    </row>
    <row r="10" spans="1:20" x14ac:dyDescent="0.2">
      <c r="A10" t="s">
        <v>49</v>
      </c>
      <c r="B10" s="36" t="s">
        <v>47</v>
      </c>
      <c r="C10" s="36" t="s">
        <v>2920</v>
      </c>
      <c r="D10" s="37" t="s">
        <v>5</v>
      </c>
      <c r="E10" s="13" t="s">
        <v>2921</v>
      </c>
      <c r="F10" s="38" t="s">
        <v>283</v>
      </c>
      <c r="G10" s="39">
        <v>1935</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5</v>
      </c>
    </row>
    <row r="13" spans="1:20" ht="25.5" x14ac:dyDescent="0.2">
      <c r="A13" t="s">
        <v>57</v>
      </c>
      <c r="E13" s="41" t="s">
        <v>2922</v>
      </c>
    </row>
    <row r="14" spans="1:20" x14ac:dyDescent="0.2">
      <c r="A14" t="s">
        <v>46</v>
      </c>
      <c r="C14" s="33" t="s">
        <v>47</v>
      </c>
      <c r="E14" s="35" t="s">
        <v>501</v>
      </c>
      <c r="J14" s="34">
        <f>0</f>
        <v>0</v>
      </c>
      <c r="K14" s="34">
        <f>0</f>
        <v>0</v>
      </c>
      <c r="L14" s="34">
        <f>0+L15+L19+L23+L27+L31+L35+L39+L43+L47+L51+L55+L59</f>
        <v>0</v>
      </c>
      <c r="M14" s="34">
        <f>0+M15+M19+M23+M27+M31+M35+M39+M43+M47+M51+M55+M59</f>
        <v>0</v>
      </c>
    </row>
    <row r="15" spans="1:20" x14ac:dyDescent="0.2">
      <c r="A15" t="s">
        <v>49</v>
      </c>
      <c r="B15" s="36" t="s">
        <v>27</v>
      </c>
      <c r="C15" s="36" t="s">
        <v>2335</v>
      </c>
      <c r="D15" s="37" t="s">
        <v>5</v>
      </c>
      <c r="E15" s="13" t="s">
        <v>2336</v>
      </c>
      <c r="F15" s="38" t="s">
        <v>283</v>
      </c>
      <c r="G15" s="39">
        <v>1935</v>
      </c>
      <c r="H15" s="38">
        <v>0</v>
      </c>
      <c r="I15" s="38">
        <f>ROUND(G15*H15,6)</f>
        <v>0</v>
      </c>
      <c r="L15" s="40">
        <v>0</v>
      </c>
      <c r="M15" s="34">
        <f>ROUND(ROUND(L15,2)*ROUND(G15,3),2)</f>
        <v>0</v>
      </c>
      <c r="N15" s="38" t="s">
        <v>488</v>
      </c>
      <c r="O15">
        <f>(M15*21)/100</f>
        <v>0</v>
      </c>
      <c r="P15" t="s">
        <v>27</v>
      </c>
    </row>
    <row r="16" spans="1:20" x14ac:dyDescent="0.2">
      <c r="A16" s="37" t="s">
        <v>54</v>
      </c>
      <c r="E16" s="41" t="s">
        <v>5</v>
      </c>
    </row>
    <row r="17" spans="1:16" x14ac:dyDescent="0.2">
      <c r="A17" s="37" t="s">
        <v>55</v>
      </c>
      <c r="E17" s="42" t="s">
        <v>5</v>
      </c>
    </row>
    <row r="18" spans="1:16" ht="306" x14ac:dyDescent="0.2">
      <c r="A18" t="s">
        <v>57</v>
      </c>
      <c r="E18" s="41" t="s">
        <v>2338</v>
      </c>
    </row>
    <row r="19" spans="1:16" x14ac:dyDescent="0.2">
      <c r="A19" t="s">
        <v>49</v>
      </c>
      <c r="B19" s="36" t="s">
        <v>26</v>
      </c>
      <c r="C19" s="36" t="s">
        <v>2339</v>
      </c>
      <c r="D19" s="37" t="s">
        <v>5</v>
      </c>
      <c r="E19" s="13" t="s">
        <v>2340</v>
      </c>
      <c r="F19" s="38" t="s">
        <v>1461</v>
      </c>
      <c r="G19" s="39">
        <v>38700</v>
      </c>
      <c r="H19" s="38">
        <v>0</v>
      </c>
      <c r="I19" s="38">
        <f>ROUND(G19*H19,6)</f>
        <v>0</v>
      </c>
      <c r="L19" s="40">
        <v>0</v>
      </c>
      <c r="M19" s="34">
        <f>ROUND(ROUND(L19,2)*ROUND(G19,3),2)</f>
        <v>0</v>
      </c>
      <c r="N19" s="38" t="s">
        <v>488</v>
      </c>
      <c r="O19">
        <f>(M19*21)/100</f>
        <v>0</v>
      </c>
      <c r="P19" t="s">
        <v>27</v>
      </c>
    </row>
    <row r="20" spans="1:16" x14ac:dyDescent="0.2">
      <c r="A20" s="37" t="s">
        <v>54</v>
      </c>
      <c r="E20" s="41" t="s">
        <v>2923</v>
      </c>
    </row>
    <row r="21" spans="1:16" x14ac:dyDescent="0.2">
      <c r="A21" s="37" t="s">
        <v>55</v>
      </c>
      <c r="E21" s="42" t="s">
        <v>2924</v>
      </c>
    </row>
    <row r="22" spans="1:16" ht="25.5" x14ac:dyDescent="0.2">
      <c r="A22" t="s">
        <v>57</v>
      </c>
      <c r="E22" s="41" t="s">
        <v>2343</v>
      </c>
    </row>
    <row r="23" spans="1:16" x14ac:dyDescent="0.2">
      <c r="A23" t="s">
        <v>49</v>
      </c>
      <c r="B23" s="36" t="s">
        <v>65</v>
      </c>
      <c r="C23" s="36" t="s">
        <v>1620</v>
      </c>
      <c r="D23" s="37" t="s">
        <v>5</v>
      </c>
      <c r="E23" s="13" t="s">
        <v>1621</v>
      </c>
      <c r="F23" s="38" t="s">
        <v>504</v>
      </c>
      <c r="G23" s="39">
        <v>12898</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5</v>
      </c>
    </row>
    <row r="26" spans="1:16" x14ac:dyDescent="0.2">
      <c r="A26" t="s">
        <v>57</v>
      </c>
      <c r="E26" s="41" t="s">
        <v>2925</v>
      </c>
    </row>
    <row r="27" spans="1:16" x14ac:dyDescent="0.2">
      <c r="A27" t="s">
        <v>49</v>
      </c>
      <c r="B27" s="36" t="s">
        <v>69</v>
      </c>
      <c r="C27" s="36" t="s">
        <v>2926</v>
      </c>
      <c r="D27" s="37" t="s">
        <v>5</v>
      </c>
      <c r="E27" s="13" t="s">
        <v>2927</v>
      </c>
      <c r="F27" s="38" t="s">
        <v>504</v>
      </c>
      <c r="G27" s="39">
        <v>2899</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5</v>
      </c>
    </row>
    <row r="30" spans="1:16" ht="51" x14ac:dyDescent="0.2">
      <c r="A30" t="s">
        <v>57</v>
      </c>
      <c r="E30" s="41" t="s">
        <v>2928</v>
      </c>
    </row>
    <row r="31" spans="1:16" x14ac:dyDescent="0.2">
      <c r="A31" t="s">
        <v>49</v>
      </c>
      <c r="B31" s="36" t="s">
        <v>73</v>
      </c>
      <c r="C31" s="36" t="s">
        <v>2215</v>
      </c>
      <c r="D31" s="37" t="s">
        <v>5</v>
      </c>
      <c r="E31" s="13" t="s">
        <v>2216</v>
      </c>
      <c r="F31" s="38" t="s">
        <v>504</v>
      </c>
      <c r="G31" s="39">
        <v>9999</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v>
      </c>
    </row>
    <row r="34" spans="1:16" ht="25.5" x14ac:dyDescent="0.2">
      <c r="A34" t="s">
        <v>57</v>
      </c>
      <c r="E34" s="41" t="s">
        <v>2929</v>
      </c>
    </row>
    <row r="35" spans="1:16" x14ac:dyDescent="0.2">
      <c r="A35" t="s">
        <v>49</v>
      </c>
      <c r="B35" s="36" t="s">
        <v>77</v>
      </c>
      <c r="C35" s="36" t="s">
        <v>2113</v>
      </c>
      <c r="D35" s="37" t="s">
        <v>5</v>
      </c>
      <c r="E35" s="13" t="s">
        <v>2114</v>
      </c>
      <c r="F35" s="38" t="s">
        <v>504</v>
      </c>
      <c r="G35" s="39">
        <v>9999</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5</v>
      </c>
    </row>
    <row r="38" spans="1:16" ht="25.5" x14ac:dyDescent="0.2">
      <c r="A38" t="s">
        <v>57</v>
      </c>
      <c r="E38" s="41" t="s">
        <v>2115</v>
      </c>
    </row>
    <row r="39" spans="1:16" x14ac:dyDescent="0.2">
      <c r="A39" t="s">
        <v>49</v>
      </c>
      <c r="B39" s="36" t="s">
        <v>81</v>
      </c>
      <c r="C39" s="36" t="s">
        <v>2219</v>
      </c>
      <c r="D39" s="37" t="s">
        <v>5</v>
      </c>
      <c r="E39" s="13" t="s">
        <v>2220</v>
      </c>
      <c r="F39" s="38" t="s">
        <v>504</v>
      </c>
      <c r="G39" s="39">
        <v>771</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5</v>
      </c>
    </row>
    <row r="42" spans="1:16" ht="25.5" x14ac:dyDescent="0.2">
      <c r="A42" t="s">
        <v>57</v>
      </c>
      <c r="E42" s="41" t="s">
        <v>2115</v>
      </c>
    </row>
    <row r="43" spans="1:16" x14ac:dyDescent="0.2">
      <c r="A43" t="s">
        <v>49</v>
      </c>
      <c r="B43" s="36" t="s">
        <v>85</v>
      </c>
      <c r="C43" s="36" t="s">
        <v>1623</v>
      </c>
      <c r="D43" s="37" t="s">
        <v>5</v>
      </c>
      <c r="E43" s="13" t="s">
        <v>1624</v>
      </c>
      <c r="F43" s="38" t="s">
        <v>504</v>
      </c>
      <c r="G43" s="39">
        <v>2128</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v>
      </c>
    </row>
    <row r="46" spans="1:16" ht="25.5" x14ac:dyDescent="0.2">
      <c r="A46" t="s">
        <v>57</v>
      </c>
      <c r="E46" s="41" t="s">
        <v>2930</v>
      </c>
    </row>
    <row r="47" spans="1:16" x14ac:dyDescent="0.2">
      <c r="A47" t="s">
        <v>49</v>
      </c>
      <c r="B47" s="36" t="s">
        <v>88</v>
      </c>
      <c r="C47" s="36" t="s">
        <v>1626</v>
      </c>
      <c r="D47" s="37" t="s">
        <v>5</v>
      </c>
      <c r="E47" s="13" t="s">
        <v>1627</v>
      </c>
      <c r="F47" s="38" t="s">
        <v>504</v>
      </c>
      <c r="G47" s="39">
        <v>12898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v>
      </c>
    </row>
    <row r="50" spans="1:16" ht="38.25" x14ac:dyDescent="0.2">
      <c r="A50" t="s">
        <v>57</v>
      </c>
      <c r="E50" s="41" t="s">
        <v>2931</v>
      </c>
    </row>
    <row r="51" spans="1:16" x14ac:dyDescent="0.2">
      <c r="A51" t="s">
        <v>49</v>
      </c>
      <c r="B51" s="36" t="s">
        <v>91</v>
      </c>
      <c r="C51" s="36" t="s">
        <v>2932</v>
      </c>
      <c r="D51" s="37" t="s">
        <v>5</v>
      </c>
      <c r="E51" s="13" t="s">
        <v>2933</v>
      </c>
      <c r="F51" s="38" t="s">
        <v>504</v>
      </c>
      <c r="G51" s="39">
        <v>12898</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v>
      </c>
    </row>
    <row r="54" spans="1:16" ht="25.5" x14ac:dyDescent="0.2">
      <c r="A54" t="s">
        <v>57</v>
      </c>
      <c r="E54" s="41" t="s">
        <v>2934</v>
      </c>
    </row>
    <row r="55" spans="1:16" x14ac:dyDescent="0.2">
      <c r="A55" t="s">
        <v>49</v>
      </c>
      <c r="B55" s="36" t="s">
        <v>95</v>
      </c>
      <c r="C55" s="36" t="s">
        <v>1629</v>
      </c>
      <c r="D55" s="37" t="s">
        <v>5</v>
      </c>
      <c r="E55" s="13" t="s">
        <v>1630</v>
      </c>
      <c r="F55" s="38" t="s">
        <v>283</v>
      </c>
      <c r="G55" s="39">
        <v>30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v>
      </c>
    </row>
    <row r="58" spans="1:16" ht="38.25" x14ac:dyDescent="0.2">
      <c r="A58" t="s">
        <v>57</v>
      </c>
      <c r="E58" s="41" t="s">
        <v>2935</v>
      </c>
    </row>
    <row r="59" spans="1:16" x14ac:dyDescent="0.2">
      <c r="A59" t="s">
        <v>49</v>
      </c>
      <c r="B59" s="36" t="s">
        <v>98</v>
      </c>
      <c r="C59" s="36" t="s">
        <v>2936</v>
      </c>
      <c r="D59" s="37" t="s">
        <v>5</v>
      </c>
      <c r="E59" s="13" t="s">
        <v>2937</v>
      </c>
      <c r="F59" s="38" t="s">
        <v>504</v>
      </c>
      <c r="G59" s="39">
        <v>12898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5</v>
      </c>
    </row>
    <row r="62" spans="1:16" ht="38.25" x14ac:dyDescent="0.2">
      <c r="A62" t="s">
        <v>57</v>
      </c>
      <c r="E62" s="41" t="s">
        <v>2938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COUNTIFS(L8:L50,"=0",A8:A50,"P")+COUNTIFS(L8:L50,"",A8:A50,"P")+SUM(Q8:Q50)</f>
        <v>11</v>
      </c>
    </row>
    <row r="8" spans="1:20" ht="25.5" x14ac:dyDescent="0.2">
      <c r="A8" t="s">
        <v>44</v>
      </c>
      <c r="C8" s="30" t="s">
        <v>422</v>
      </c>
      <c r="E8" s="32" t="s">
        <v>421</v>
      </c>
      <c r="J8" s="31">
        <f>0+J9</f>
        <v>0</v>
      </c>
      <c r="K8" s="31">
        <f>0+K9</f>
        <v>0</v>
      </c>
      <c r="L8" s="31">
        <f>0+L9</f>
        <v>0</v>
      </c>
      <c r="M8" s="31">
        <f>0+M9</f>
        <v>0</v>
      </c>
    </row>
    <row r="9" spans="1:20" x14ac:dyDescent="0.2">
      <c r="A9" t="s">
        <v>46</v>
      </c>
      <c r="C9" s="33" t="s">
        <v>47</v>
      </c>
      <c r="E9" s="35" t="s">
        <v>279</v>
      </c>
      <c r="J9" s="34">
        <f>0</f>
        <v>0</v>
      </c>
      <c r="K9" s="34">
        <f>0</f>
        <v>0</v>
      </c>
      <c r="L9" s="34">
        <f>0+L10+L14+L18+L22+L26+L30+L34+L38+L42+L46+L50</f>
        <v>0</v>
      </c>
      <c r="M9" s="34">
        <f>0+M10+M14+M18+M22+M26+M30+M34+M38+M42+M46+M50</f>
        <v>0</v>
      </c>
    </row>
    <row r="10" spans="1:20" x14ac:dyDescent="0.2">
      <c r="A10" t="s">
        <v>49</v>
      </c>
      <c r="B10" s="36" t="s">
        <v>47</v>
      </c>
      <c r="C10" s="36" t="s">
        <v>281</v>
      </c>
      <c r="D10" s="37" t="s">
        <v>5</v>
      </c>
      <c r="E10" s="13" t="s">
        <v>282</v>
      </c>
      <c r="F10" s="38" t="s">
        <v>283</v>
      </c>
      <c r="G10" s="39">
        <v>260</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423</v>
      </c>
    </row>
    <row r="13" spans="1:20" x14ac:dyDescent="0.2">
      <c r="A13" t="s">
        <v>57</v>
      </c>
      <c r="E13" s="41" t="s">
        <v>58</v>
      </c>
    </row>
    <row r="14" spans="1:20" x14ac:dyDescent="0.2">
      <c r="A14" t="s">
        <v>49</v>
      </c>
      <c r="B14" s="36" t="s">
        <v>27</v>
      </c>
      <c r="C14" s="36" t="s">
        <v>291</v>
      </c>
      <c r="D14" s="37" t="s">
        <v>5</v>
      </c>
      <c r="E14" s="13" t="s">
        <v>292</v>
      </c>
      <c r="F14" s="38" t="s">
        <v>283</v>
      </c>
      <c r="G14" s="39">
        <v>260</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424</v>
      </c>
    </row>
    <row r="17" spans="1:16" x14ac:dyDescent="0.2">
      <c r="A17" t="s">
        <v>57</v>
      </c>
      <c r="E17" s="41" t="s">
        <v>58</v>
      </c>
    </row>
    <row r="18" spans="1:16" ht="25.5" x14ac:dyDescent="0.2">
      <c r="A18" t="s">
        <v>49</v>
      </c>
      <c r="B18" s="36" t="s">
        <v>26</v>
      </c>
      <c r="C18" s="36" t="s">
        <v>295</v>
      </c>
      <c r="D18" s="37" t="s">
        <v>5</v>
      </c>
      <c r="E18" s="13" t="s">
        <v>296</v>
      </c>
      <c r="F18" s="38" t="s">
        <v>288</v>
      </c>
      <c r="G18" s="39">
        <v>430</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425</v>
      </c>
    </row>
    <row r="21" spans="1:16" x14ac:dyDescent="0.2">
      <c r="A21" t="s">
        <v>57</v>
      </c>
      <c r="E21" s="41" t="s">
        <v>58</v>
      </c>
    </row>
    <row r="22" spans="1:16" x14ac:dyDescent="0.2">
      <c r="A22" t="s">
        <v>49</v>
      </c>
      <c r="B22" s="36" t="s">
        <v>65</v>
      </c>
      <c r="C22" s="36" t="s">
        <v>299</v>
      </c>
      <c r="D22" s="37" t="s">
        <v>5</v>
      </c>
      <c r="E22" s="13" t="s">
        <v>300</v>
      </c>
      <c r="F22" s="38" t="s">
        <v>288</v>
      </c>
      <c r="G22" s="39">
        <v>650</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301</v>
      </c>
    </row>
    <row r="25" spans="1:16" x14ac:dyDescent="0.2">
      <c r="A25" t="s">
        <v>57</v>
      </c>
      <c r="E25" s="41" t="s">
        <v>58</v>
      </c>
    </row>
    <row r="26" spans="1:16" x14ac:dyDescent="0.2">
      <c r="A26" t="s">
        <v>49</v>
      </c>
      <c r="B26" s="36" t="s">
        <v>69</v>
      </c>
      <c r="C26" s="36" t="s">
        <v>426</v>
      </c>
      <c r="D26" s="37" t="s">
        <v>5</v>
      </c>
      <c r="E26" s="13" t="s">
        <v>427</v>
      </c>
      <c r="F26" s="38" t="s">
        <v>52</v>
      </c>
      <c r="G26" s="39">
        <v>430</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428</v>
      </c>
    </row>
    <row r="29" spans="1:16" x14ac:dyDescent="0.2">
      <c r="A29" t="s">
        <v>57</v>
      </c>
      <c r="E29" s="41" t="s">
        <v>58</v>
      </c>
    </row>
    <row r="30" spans="1:16" x14ac:dyDescent="0.2">
      <c r="A30" t="s">
        <v>49</v>
      </c>
      <c r="B30" s="36" t="s">
        <v>73</v>
      </c>
      <c r="C30" s="36" t="s">
        <v>326</v>
      </c>
      <c r="D30" s="37" t="s">
        <v>5</v>
      </c>
      <c r="E30" s="13" t="s">
        <v>327</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336</v>
      </c>
    </row>
    <row r="33" spans="1:16" x14ac:dyDescent="0.2">
      <c r="A33" t="s">
        <v>57</v>
      </c>
      <c r="E33" s="41" t="s">
        <v>58</v>
      </c>
    </row>
    <row r="34" spans="1:16" ht="25.5" x14ac:dyDescent="0.2">
      <c r="A34" t="s">
        <v>49</v>
      </c>
      <c r="B34" s="36" t="s">
        <v>77</v>
      </c>
      <c r="C34" s="36" t="s">
        <v>374</v>
      </c>
      <c r="D34" s="37" t="s">
        <v>5</v>
      </c>
      <c r="E34" s="13" t="s">
        <v>386</v>
      </c>
      <c r="F34" s="38" t="s">
        <v>288</v>
      </c>
      <c r="G34" s="39">
        <v>1190</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429</v>
      </c>
    </row>
    <row r="37" spans="1:16" x14ac:dyDescent="0.2">
      <c r="A37" t="s">
        <v>57</v>
      </c>
      <c r="E37" s="41" t="s">
        <v>58</v>
      </c>
    </row>
    <row r="38" spans="1:16" ht="25.5" x14ac:dyDescent="0.2">
      <c r="A38" t="s">
        <v>49</v>
      </c>
      <c r="B38" s="36" t="s">
        <v>81</v>
      </c>
      <c r="C38" s="36" t="s">
        <v>378</v>
      </c>
      <c r="D38" s="37" t="s">
        <v>5</v>
      </c>
      <c r="E38" s="13" t="s">
        <v>379</v>
      </c>
      <c r="F38" s="38" t="s">
        <v>380</v>
      </c>
      <c r="G38" s="39">
        <v>5.95</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430</v>
      </c>
    </row>
    <row r="41" spans="1:16" x14ac:dyDescent="0.2">
      <c r="A41" t="s">
        <v>57</v>
      </c>
      <c r="E41" s="41" t="s">
        <v>58</v>
      </c>
    </row>
    <row r="42" spans="1:16" x14ac:dyDescent="0.2">
      <c r="A42" t="s">
        <v>49</v>
      </c>
      <c r="B42" s="36" t="s">
        <v>85</v>
      </c>
      <c r="C42" s="36" t="s">
        <v>406</v>
      </c>
      <c r="D42" s="37" t="s">
        <v>5</v>
      </c>
      <c r="E42" s="13" t="s">
        <v>407</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431</v>
      </c>
    </row>
    <row r="45" spans="1:16" x14ac:dyDescent="0.2">
      <c r="A45" t="s">
        <v>57</v>
      </c>
      <c r="E45" s="41" t="s">
        <v>58</v>
      </c>
    </row>
    <row r="46" spans="1:16" x14ac:dyDescent="0.2">
      <c r="A46" t="s">
        <v>49</v>
      </c>
      <c r="B46" s="36" t="s">
        <v>88</v>
      </c>
      <c r="C46" s="36" t="s">
        <v>414</v>
      </c>
      <c r="D46" s="37" t="s">
        <v>5</v>
      </c>
      <c r="E46" s="13" t="s">
        <v>415</v>
      </c>
      <c r="F46" s="38" t="s">
        <v>52</v>
      </c>
      <c r="G46" s="39">
        <v>2</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416</v>
      </c>
    </row>
    <row r="49" spans="1:16" x14ac:dyDescent="0.2">
      <c r="A49" t="s">
        <v>57</v>
      </c>
      <c r="E49" s="41" t="s">
        <v>58</v>
      </c>
    </row>
    <row r="50" spans="1:16" x14ac:dyDescent="0.2">
      <c r="A50" t="s">
        <v>49</v>
      </c>
      <c r="B50" s="36" t="s">
        <v>91</v>
      </c>
      <c r="C50" s="36" t="s">
        <v>418</v>
      </c>
      <c r="D50" s="37" t="s">
        <v>5</v>
      </c>
      <c r="E50" s="13" t="s">
        <v>419</v>
      </c>
      <c r="F50" s="38" t="s">
        <v>52</v>
      </c>
      <c r="G50" s="39">
        <v>2</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416</v>
      </c>
    </row>
    <row r="53" spans="1:16" x14ac:dyDescent="0.2">
      <c r="A53" t="s">
        <v>57</v>
      </c>
      <c r="E53"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COUNTIFS(L8:L79,"=0",A8:A79,"P")+COUNTIFS(L8:L79,"",A8:A79,"P")+SUM(Q8:Q79)</f>
        <v>18</v>
      </c>
    </row>
    <row r="8" spans="1:20" x14ac:dyDescent="0.2">
      <c r="A8" t="s">
        <v>44</v>
      </c>
      <c r="C8" s="30" t="s">
        <v>2941</v>
      </c>
      <c r="E8" s="32" t="s">
        <v>2940</v>
      </c>
      <c r="J8" s="31">
        <f>0+J9+J78</f>
        <v>0</v>
      </c>
      <c r="K8" s="31">
        <f>0+K9+K78</f>
        <v>0</v>
      </c>
      <c r="L8" s="31">
        <f>0+L9+L78</f>
        <v>0</v>
      </c>
      <c r="M8" s="31">
        <f>0+M9+M78</f>
        <v>0</v>
      </c>
    </row>
    <row r="9" spans="1:20" x14ac:dyDescent="0.2">
      <c r="A9" t="s">
        <v>46</v>
      </c>
      <c r="C9" s="33" t="s">
        <v>91</v>
      </c>
      <c r="E9" s="35" t="s">
        <v>501</v>
      </c>
      <c r="J9" s="34">
        <f>0</f>
        <v>0</v>
      </c>
      <c r="K9" s="34">
        <f>0</f>
        <v>0</v>
      </c>
      <c r="L9" s="34">
        <f>0+L10+L14+L18+L22+L26+L30+L34+L38+L42+L46+L50+L54+L58+L62+L66+L70+L74</f>
        <v>0</v>
      </c>
      <c r="M9" s="34">
        <f>0+M10+M14+M18+M22+M26+M30+M34+M38+M42+M46+M50+M54+M58+M62+M66+M70+M74</f>
        <v>0</v>
      </c>
    </row>
    <row r="10" spans="1:20" x14ac:dyDescent="0.2">
      <c r="A10" t="s">
        <v>49</v>
      </c>
      <c r="B10" s="36" t="s">
        <v>47</v>
      </c>
      <c r="C10" s="36" t="s">
        <v>2942</v>
      </c>
      <c r="D10" s="37" t="s">
        <v>5</v>
      </c>
      <c r="E10" s="13" t="s">
        <v>2943</v>
      </c>
      <c r="F10" s="38" t="s">
        <v>283</v>
      </c>
      <c r="G10" s="39">
        <v>164.4</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2944</v>
      </c>
    </row>
    <row r="13" spans="1:20" ht="25.5" x14ac:dyDescent="0.2">
      <c r="A13" t="s">
        <v>57</v>
      </c>
      <c r="E13" s="41" t="s">
        <v>2945</v>
      </c>
    </row>
    <row r="14" spans="1:20" x14ac:dyDescent="0.2">
      <c r="A14" t="s">
        <v>49</v>
      </c>
      <c r="B14" s="36" t="s">
        <v>27</v>
      </c>
      <c r="C14" s="36" t="s">
        <v>2946</v>
      </c>
      <c r="D14" s="37" t="s">
        <v>5</v>
      </c>
      <c r="E14" s="13" t="s">
        <v>2947</v>
      </c>
      <c r="F14" s="38" t="s">
        <v>504</v>
      </c>
      <c r="G14" s="39">
        <v>5725</v>
      </c>
      <c r="H14" s="38">
        <v>0</v>
      </c>
      <c r="I14" s="38">
        <f>ROUND(G14*H14,6)</f>
        <v>0</v>
      </c>
      <c r="L14" s="40">
        <v>0</v>
      </c>
      <c r="M14" s="34">
        <f>ROUND(ROUND(L14,2)*ROUND(G14,3),2)</f>
        <v>0</v>
      </c>
      <c r="N14" s="38" t="s">
        <v>269</v>
      </c>
      <c r="O14">
        <f>(M14*21)/100</f>
        <v>0</v>
      </c>
      <c r="P14" t="s">
        <v>27</v>
      </c>
    </row>
    <row r="15" spans="1:20" x14ac:dyDescent="0.2">
      <c r="A15" s="37" t="s">
        <v>54</v>
      </c>
      <c r="E15" s="41" t="s">
        <v>5</v>
      </c>
    </row>
    <row r="16" spans="1:20" x14ac:dyDescent="0.2">
      <c r="A16" s="37" t="s">
        <v>55</v>
      </c>
      <c r="E16" s="42" t="s">
        <v>2944</v>
      </c>
    </row>
    <row r="17" spans="1:16" ht="38.25" x14ac:dyDescent="0.2">
      <c r="A17" t="s">
        <v>57</v>
      </c>
      <c r="E17" s="41" t="s">
        <v>2948</v>
      </c>
    </row>
    <row r="18" spans="1:16" ht="25.5" x14ac:dyDescent="0.2">
      <c r="A18" t="s">
        <v>49</v>
      </c>
      <c r="B18" s="36" t="s">
        <v>26</v>
      </c>
      <c r="C18" s="36" t="s">
        <v>2949</v>
      </c>
      <c r="D18" s="37" t="s">
        <v>5</v>
      </c>
      <c r="E18" s="13" t="s">
        <v>2950</v>
      </c>
      <c r="F18" s="38" t="s">
        <v>52</v>
      </c>
      <c r="G18" s="39">
        <v>581</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2944</v>
      </c>
    </row>
    <row r="21" spans="1:16" ht="165.75" x14ac:dyDescent="0.2">
      <c r="A21" t="s">
        <v>57</v>
      </c>
      <c r="E21" s="41" t="s">
        <v>2951</v>
      </c>
    </row>
    <row r="22" spans="1:16" ht="25.5" x14ac:dyDescent="0.2">
      <c r="A22" t="s">
        <v>49</v>
      </c>
      <c r="B22" s="36" t="s">
        <v>65</v>
      </c>
      <c r="C22" s="36" t="s">
        <v>2952</v>
      </c>
      <c r="D22" s="37" t="s">
        <v>5</v>
      </c>
      <c r="E22" s="13" t="s">
        <v>2953</v>
      </c>
      <c r="F22" s="38" t="s">
        <v>52</v>
      </c>
      <c r="G22" s="39">
        <v>18</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2944</v>
      </c>
    </row>
    <row r="25" spans="1:16" ht="165.75" x14ac:dyDescent="0.2">
      <c r="A25" t="s">
        <v>57</v>
      </c>
      <c r="E25" s="41" t="s">
        <v>2951</v>
      </c>
    </row>
    <row r="26" spans="1:16" x14ac:dyDescent="0.2">
      <c r="A26" t="s">
        <v>49</v>
      </c>
      <c r="B26" s="36" t="s">
        <v>69</v>
      </c>
      <c r="C26" s="36" t="s">
        <v>2954</v>
      </c>
      <c r="D26" s="37" t="s">
        <v>5</v>
      </c>
      <c r="E26" s="13" t="s">
        <v>2955</v>
      </c>
      <c r="F26" s="38" t="s">
        <v>52</v>
      </c>
      <c r="G26" s="39">
        <v>581</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2944</v>
      </c>
    </row>
    <row r="29" spans="1:16" ht="51" x14ac:dyDescent="0.2">
      <c r="A29" t="s">
        <v>57</v>
      </c>
      <c r="E29" s="41" t="s">
        <v>2956</v>
      </c>
    </row>
    <row r="30" spans="1:16" x14ac:dyDescent="0.2">
      <c r="A30" t="s">
        <v>49</v>
      </c>
      <c r="B30" s="36" t="s">
        <v>73</v>
      </c>
      <c r="C30" s="36" t="s">
        <v>2957</v>
      </c>
      <c r="D30" s="37" t="s">
        <v>5</v>
      </c>
      <c r="E30" s="13" t="s">
        <v>2958</v>
      </c>
      <c r="F30" s="38" t="s">
        <v>52</v>
      </c>
      <c r="G30" s="39">
        <v>18</v>
      </c>
      <c r="H30" s="38">
        <v>0</v>
      </c>
      <c r="I30" s="38">
        <f>ROUND(G30*H30,6)</f>
        <v>0</v>
      </c>
      <c r="L30" s="40">
        <v>0</v>
      </c>
      <c r="M30" s="34">
        <f>ROUND(ROUND(L30,2)*ROUND(G30,3),2)</f>
        <v>0</v>
      </c>
      <c r="N30" s="38" t="s">
        <v>269</v>
      </c>
      <c r="O30">
        <f>(M30*21)/100</f>
        <v>0</v>
      </c>
      <c r="P30" t="s">
        <v>27</v>
      </c>
    </row>
    <row r="31" spans="1:16" x14ac:dyDescent="0.2">
      <c r="A31" s="37" t="s">
        <v>54</v>
      </c>
      <c r="E31" s="41" t="s">
        <v>5</v>
      </c>
    </row>
    <row r="32" spans="1:16" x14ac:dyDescent="0.2">
      <c r="A32" s="37" t="s">
        <v>55</v>
      </c>
      <c r="E32" s="42" t="s">
        <v>2944</v>
      </c>
    </row>
    <row r="33" spans="1:16" ht="51" x14ac:dyDescent="0.2">
      <c r="A33" t="s">
        <v>57</v>
      </c>
      <c r="E33" s="41" t="s">
        <v>2956</v>
      </c>
    </row>
    <row r="34" spans="1:16" x14ac:dyDescent="0.2">
      <c r="A34" t="s">
        <v>49</v>
      </c>
      <c r="B34" s="36" t="s">
        <v>77</v>
      </c>
      <c r="C34" s="36" t="s">
        <v>2959</v>
      </c>
      <c r="D34" s="37" t="s">
        <v>5</v>
      </c>
      <c r="E34" s="13" t="s">
        <v>2960</v>
      </c>
      <c r="F34" s="38" t="s">
        <v>504</v>
      </c>
      <c r="G34" s="39">
        <v>88</v>
      </c>
      <c r="H34" s="38">
        <v>0</v>
      </c>
      <c r="I34" s="38">
        <f>ROUND(G34*H34,6)</f>
        <v>0</v>
      </c>
      <c r="L34" s="40">
        <v>0</v>
      </c>
      <c r="M34" s="34">
        <f>ROUND(ROUND(L34,2)*ROUND(G34,3),2)</f>
        <v>0</v>
      </c>
      <c r="N34" s="38" t="s">
        <v>269</v>
      </c>
      <c r="O34">
        <f>(M34*21)/100</f>
        <v>0</v>
      </c>
      <c r="P34" t="s">
        <v>27</v>
      </c>
    </row>
    <row r="35" spans="1:16" x14ac:dyDescent="0.2">
      <c r="A35" s="37" t="s">
        <v>54</v>
      </c>
      <c r="E35" s="41" t="s">
        <v>5</v>
      </c>
    </row>
    <row r="36" spans="1:16" x14ac:dyDescent="0.2">
      <c r="A36" s="37" t="s">
        <v>55</v>
      </c>
      <c r="E36" s="42" t="s">
        <v>2961</v>
      </c>
    </row>
    <row r="37" spans="1:16" ht="51" x14ac:dyDescent="0.2">
      <c r="A37" t="s">
        <v>57</v>
      </c>
      <c r="E37" s="41" t="s">
        <v>2962</v>
      </c>
    </row>
    <row r="38" spans="1:16" x14ac:dyDescent="0.2">
      <c r="A38" t="s">
        <v>49</v>
      </c>
      <c r="B38" s="36" t="s">
        <v>81</v>
      </c>
      <c r="C38" s="36" t="s">
        <v>2963</v>
      </c>
      <c r="D38" s="37" t="s">
        <v>5</v>
      </c>
      <c r="E38" s="13" t="s">
        <v>2933</v>
      </c>
      <c r="F38" s="38" t="s">
        <v>504</v>
      </c>
      <c r="G38" s="39">
        <v>132</v>
      </c>
      <c r="H38" s="38">
        <v>0</v>
      </c>
      <c r="I38" s="38">
        <f>ROUND(G38*H38,6)</f>
        <v>0</v>
      </c>
      <c r="L38" s="40">
        <v>0</v>
      </c>
      <c r="M38" s="34">
        <f>ROUND(ROUND(L38,2)*ROUND(G38,3),2)</f>
        <v>0</v>
      </c>
      <c r="N38" s="38" t="s">
        <v>269</v>
      </c>
      <c r="O38">
        <f>(M38*21)/100</f>
        <v>0</v>
      </c>
      <c r="P38" t="s">
        <v>27</v>
      </c>
    </row>
    <row r="39" spans="1:16" x14ac:dyDescent="0.2">
      <c r="A39" s="37" t="s">
        <v>54</v>
      </c>
      <c r="E39" s="41" t="s">
        <v>5</v>
      </c>
    </row>
    <row r="40" spans="1:16" x14ac:dyDescent="0.2">
      <c r="A40" s="37" t="s">
        <v>55</v>
      </c>
      <c r="E40" s="42" t="s">
        <v>2964</v>
      </c>
    </row>
    <row r="41" spans="1:16" ht="25.5" x14ac:dyDescent="0.2">
      <c r="A41" t="s">
        <v>57</v>
      </c>
      <c r="E41" s="41" t="s">
        <v>2934</v>
      </c>
    </row>
    <row r="42" spans="1:16" x14ac:dyDescent="0.2">
      <c r="A42" t="s">
        <v>49</v>
      </c>
      <c r="B42" s="36" t="s">
        <v>85</v>
      </c>
      <c r="C42" s="36" t="s">
        <v>2965</v>
      </c>
      <c r="D42" s="37" t="s">
        <v>5</v>
      </c>
      <c r="E42" s="13" t="s">
        <v>2966</v>
      </c>
      <c r="F42" s="38" t="s">
        <v>504</v>
      </c>
      <c r="G42" s="39">
        <v>88</v>
      </c>
      <c r="H42" s="38">
        <v>0</v>
      </c>
      <c r="I42" s="38">
        <f>ROUND(G42*H42,6)</f>
        <v>0</v>
      </c>
      <c r="L42" s="40">
        <v>0</v>
      </c>
      <c r="M42" s="34">
        <f>ROUND(ROUND(L42,2)*ROUND(G42,3),2)</f>
        <v>0</v>
      </c>
      <c r="N42" s="38" t="s">
        <v>269</v>
      </c>
      <c r="O42">
        <f>(M42*21)/100</f>
        <v>0</v>
      </c>
      <c r="P42" t="s">
        <v>27</v>
      </c>
    </row>
    <row r="43" spans="1:16" x14ac:dyDescent="0.2">
      <c r="A43" s="37" t="s">
        <v>54</v>
      </c>
      <c r="E43" s="41" t="s">
        <v>5</v>
      </c>
    </row>
    <row r="44" spans="1:16" x14ac:dyDescent="0.2">
      <c r="A44" s="37" t="s">
        <v>55</v>
      </c>
      <c r="E44" s="42" t="s">
        <v>2967</v>
      </c>
    </row>
    <row r="45" spans="1:16" ht="38.25" x14ac:dyDescent="0.2">
      <c r="A45" t="s">
        <v>57</v>
      </c>
      <c r="E45" s="41" t="s">
        <v>2968</v>
      </c>
    </row>
    <row r="46" spans="1:16" x14ac:dyDescent="0.2">
      <c r="A46" t="s">
        <v>49</v>
      </c>
      <c r="B46" s="36" t="s">
        <v>88</v>
      </c>
      <c r="C46" s="36" t="s">
        <v>2969</v>
      </c>
      <c r="D46" s="37" t="s">
        <v>5</v>
      </c>
      <c r="E46" s="13" t="s">
        <v>2970</v>
      </c>
      <c r="F46" s="38" t="s">
        <v>504</v>
      </c>
      <c r="G46" s="39">
        <v>295</v>
      </c>
      <c r="H46" s="38">
        <v>0</v>
      </c>
      <c r="I46" s="38">
        <f>ROUND(G46*H46,6)</f>
        <v>0</v>
      </c>
      <c r="L46" s="40">
        <v>0</v>
      </c>
      <c r="M46" s="34">
        <f>ROUND(ROUND(L46,2)*ROUND(G46,3),2)</f>
        <v>0</v>
      </c>
      <c r="N46" s="38" t="s">
        <v>269</v>
      </c>
      <c r="O46">
        <f>(M46*21)/100</f>
        <v>0</v>
      </c>
      <c r="P46" t="s">
        <v>27</v>
      </c>
    </row>
    <row r="47" spans="1:16" x14ac:dyDescent="0.2">
      <c r="A47" s="37" t="s">
        <v>54</v>
      </c>
      <c r="E47" s="41" t="s">
        <v>5</v>
      </c>
    </row>
    <row r="48" spans="1:16" x14ac:dyDescent="0.2">
      <c r="A48" s="37" t="s">
        <v>55</v>
      </c>
      <c r="E48" s="42" t="s">
        <v>2971</v>
      </c>
    </row>
    <row r="49" spans="1:16" ht="38.25" x14ac:dyDescent="0.2">
      <c r="A49" t="s">
        <v>57</v>
      </c>
      <c r="E49" s="41" t="s">
        <v>2972</v>
      </c>
    </row>
    <row r="50" spans="1:16" x14ac:dyDescent="0.2">
      <c r="A50" t="s">
        <v>49</v>
      </c>
      <c r="B50" s="36" t="s">
        <v>91</v>
      </c>
      <c r="C50" s="36" t="s">
        <v>2973</v>
      </c>
      <c r="D50" s="37" t="s">
        <v>5</v>
      </c>
      <c r="E50" s="13" t="s">
        <v>2974</v>
      </c>
      <c r="F50" s="38" t="s">
        <v>52</v>
      </c>
      <c r="G50" s="39">
        <v>145</v>
      </c>
      <c r="H50" s="38">
        <v>0</v>
      </c>
      <c r="I50" s="38">
        <f>ROUND(G50*H50,6)</f>
        <v>0</v>
      </c>
      <c r="L50" s="40">
        <v>0</v>
      </c>
      <c r="M50" s="34">
        <f>ROUND(ROUND(L50,2)*ROUND(G50,3),2)</f>
        <v>0</v>
      </c>
      <c r="N50" s="38" t="s">
        <v>269</v>
      </c>
      <c r="O50">
        <f>(M50*21)/100</f>
        <v>0</v>
      </c>
      <c r="P50" t="s">
        <v>27</v>
      </c>
    </row>
    <row r="51" spans="1:16" x14ac:dyDescent="0.2">
      <c r="A51" s="37" t="s">
        <v>54</v>
      </c>
      <c r="E51" s="41" t="s">
        <v>5</v>
      </c>
    </row>
    <row r="52" spans="1:16" x14ac:dyDescent="0.2">
      <c r="A52" s="37" t="s">
        <v>55</v>
      </c>
      <c r="E52" s="42" t="s">
        <v>2975</v>
      </c>
    </row>
    <row r="53" spans="1:16" ht="38.25" x14ac:dyDescent="0.2">
      <c r="A53" t="s">
        <v>57</v>
      </c>
      <c r="E53" s="41" t="s">
        <v>2976</v>
      </c>
    </row>
    <row r="54" spans="1:16" x14ac:dyDescent="0.2">
      <c r="A54" t="s">
        <v>49</v>
      </c>
      <c r="B54" s="36" t="s">
        <v>95</v>
      </c>
      <c r="C54" s="36" t="s">
        <v>2977</v>
      </c>
      <c r="D54" s="37" t="s">
        <v>5</v>
      </c>
      <c r="E54" s="13" t="s">
        <v>2978</v>
      </c>
      <c r="F54" s="38" t="s">
        <v>52</v>
      </c>
      <c r="G54" s="39">
        <v>87</v>
      </c>
      <c r="H54" s="38">
        <v>0</v>
      </c>
      <c r="I54" s="38">
        <f>ROUND(G54*H54,6)</f>
        <v>0</v>
      </c>
      <c r="L54" s="40">
        <v>0</v>
      </c>
      <c r="M54" s="34">
        <f>ROUND(ROUND(L54,2)*ROUND(G54,3),2)</f>
        <v>0</v>
      </c>
      <c r="N54" s="38" t="s">
        <v>269</v>
      </c>
      <c r="O54">
        <f>(M54*21)/100</f>
        <v>0</v>
      </c>
      <c r="P54" t="s">
        <v>27</v>
      </c>
    </row>
    <row r="55" spans="1:16" x14ac:dyDescent="0.2">
      <c r="A55" s="37" t="s">
        <v>54</v>
      </c>
      <c r="E55" s="41" t="s">
        <v>5</v>
      </c>
    </row>
    <row r="56" spans="1:16" x14ac:dyDescent="0.2">
      <c r="A56" s="37" t="s">
        <v>55</v>
      </c>
      <c r="E56" s="42" t="s">
        <v>2979</v>
      </c>
    </row>
    <row r="57" spans="1:16" ht="76.5" x14ac:dyDescent="0.2">
      <c r="A57" t="s">
        <v>57</v>
      </c>
      <c r="E57" s="41" t="s">
        <v>2980</v>
      </c>
    </row>
    <row r="58" spans="1:16" x14ac:dyDescent="0.2">
      <c r="A58" t="s">
        <v>49</v>
      </c>
      <c r="B58" s="36" t="s">
        <v>98</v>
      </c>
      <c r="C58" s="36" t="s">
        <v>2981</v>
      </c>
      <c r="D58" s="37" t="s">
        <v>5</v>
      </c>
      <c r="E58" s="13" t="s">
        <v>2982</v>
      </c>
      <c r="F58" s="38" t="s">
        <v>52</v>
      </c>
      <c r="G58" s="39">
        <v>59</v>
      </c>
      <c r="H58" s="38">
        <v>0</v>
      </c>
      <c r="I58" s="38">
        <f>ROUND(G58*H58,6)</f>
        <v>0</v>
      </c>
      <c r="L58" s="40">
        <v>0</v>
      </c>
      <c r="M58" s="34">
        <f>ROUND(ROUND(L58,2)*ROUND(G58,3),2)</f>
        <v>0</v>
      </c>
      <c r="N58" s="38" t="s">
        <v>269</v>
      </c>
      <c r="O58">
        <f>(M58*21)/100</f>
        <v>0</v>
      </c>
      <c r="P58" t="s">
        <v>27</v>
      </c>
    </row>
    <row r="59" spans="1:16" x14ac:dyDescent="0.2">
      <c r="A59" s="37" t="s">
        <v>54</v>
      </c>
      <c r="E59" s="41" t="s">
        <v>5</v>
      </c>
    </row>
    <row r="60" spans="1:16" x14ac:dyDescent="0.2">
      <c r="A60" s="37" t="s">
        <v>55</v>
      </c>
      <c r="E60" s="42" t="s">
        <v>2983</v>
      </c>
    </row>
    <row r="61" spans="1:16" ht="76.5" x14ac:dyDescent="0.2">
      <c r="A61" t="s">
        <v>57</v>
      </c>
      <c r="E61" s="41" t="s">
        <v>2984</v>
      </c>
    </row>
    <row r="62" spans="1:16" ht="25.5" x14ac:dyDescent="0.2">
      <c r="A62" t="s">
        <v>49</v>
      </c>
      <c r="B62" s="36" t="s">
        <v>101</v>
      </c>
      <c r="C62" s="36" t="s">
        <v>2985</v>
      </c>
      <c r="D62" s="37" t="s">
        <v>5</v>
      </c>
      <c r="E62" s="13" t="s">
        <v>2986</v>
      </c>
      <c r="F62" s="38" t="s">
        <v>52</v>
      </c>
      <c r="G62" s="39">
        <v>29</v>
      </c>
      <c r="H62" s="38">
        <v>0</v>
      </c>
      <c r="I62" s="38">
        <f>ROUND(G62*H62,6)</f>
        <v>0</v>
      </c>
      <c r="L62" s="40">
        <v>0</v>
      </c>
      <c r="M62" s="34">
        <f>ROUND(ROUND(L62,2)*ROUND(G62,3),2)</f>
        <v>0</v>
      </c>
      <c r="N62" s="38" t="s">
        <v>269</v>
      </c>
      <c r="O62">
        <f>(M62*21)/100</f>
        <v>0</v>
      </c>
      <c r="P62" t="s">
        <v>27</v>
      </c>
    </row>
    <row r="63" spans="1:16" x14ac:dyDescent="0.2">
      <c r="A63" s="37" t="s">
        <v>54</v>
      </c>
      <c r="E63" s="41" t="s">
        <v>2987</v>
      </c>
    </row>
    <row r="64" spans="1:16" x14ac:dyDescent="0.2">
      <c r="A64" s="37" t="s">
        <v>55</v>
      </c>
      <c r="E64" s="42" t="s">
        <v>2983</v>
      </c>
    </row>
    <row r="65" spans="1:16" ht="102" x14ac:dyDescent="0.2">
      <c r="A65" t="s">
        <v>57</v>
      </c>
      <c r="E65" s="41" t="s">
        <v>2988</v>
      </c>
    </row>
    <row r="66" spans="1:16" x14ac:dyDescent="0.2">
      <c r="A66" t="s">
        <v>49</v>
      </c>
      <c r="B66" s="36" t="s">
        <v>105</v>
      </c>
      <c r="C66" s="36" t="s">
        <v>2989</v>
      </c>
      <c r="D66" s="37" t="s">
        <v>5</v>
      </c>
      <c r="E66" s="13" t="s">
        <v>1630</v>
      </c>
      <c r="F66" s="38" t="s">
        <v>283</v>
      </c>
      <c r="G66" s="39">
        <v>7.6</v>
      </c>
      <c r="H66" s="38">
        <v>0</v>
      </c>
      <c r="I66" s="38">
        <f>ROUND(G66*H66,6)</f>
        <v>0</v>
      </c>
      <c r="L66" s="40">
        <v>0</v>
      </c>
      <c r="M66" s="34">
        <f>ROUND(ROUND(L66,2)*ROUND(G66,3),2)</f>
        <v>0</v>
      </c>
      <c r="N66" s="38" t="s">
        <v>269</v>
      </c>
      <c r="O66">
        <f>(M66*21)/100</f>
        <v>0</v>
      </c>
      <c r="P66" t="s">
        <v>27</v>
      </c>
    </row>
    <row r="67" spans="1:16" x14ac:dyDescent="0.2">
      <c r="A67" s="37" t="s">
        <v>54</v>
      </c>
      <c r="E67" s="41" t="s">
        <v>5</v>
      </c>
    </row>
    <row r="68" spans="1:16" x14ac:dyDescent="0.2">
      <c r="A68" s="37" t="s">
        <v>55</v>
      </c>
      <c r="E68" s="42" t="s">
        <v>2990</v>
      </c>
    </row>
    <row r="69" spans="1:16" ht="38.25" x14ac:dyDescent="0.2">
      <c r="A69" t="s">
        <v>57</v>
      </c>
      <c r="E69" s="41" t="s">
        <v>2935</v>
      </c>
    </row>
    <row r="70" spans="1:16" x14ac:dyDescent="0.2">
      <c r="A70" t="s">
        <v>49</v>
      </c>
      <c r="B70" s="36" t="s">
        <v>108</v>
      </c>
      <c r="C70" s="36" t="s">
        <v>2991</v>
      </c>
      <c r="D70" s="37" t="s">
        <v>5</v>
      </c>
      <c r="E70" s="13" t="s">
        <v>2992</v>
      </c>
      <c r="F70" s="38" t="s">
        <v>1828</v>
      </c>
      <c r="G70" s="39">
        <v>2</v>
      </c>
      <c r="H70" s="38">
        <v>0</v>
      </c>
      <c r="I70" s="38">
        <f>ROUND(G70*H70,6)</f>
        <v>0</v>
      </c>
      <c r="L70" s="40">
        <v>0</v>
      </c>
      <c r="M70" s="34">
        <f>ROUND(ROUND(L70,2)*ROUND(G70,3),2)</f>
        <v>0</v>
      </c>
      <c r="N70" s="38" t="s">
        <v>269</v>
      </c>
      <c r="O70">
        <f>(M70*21)/100</f>
        <v>0</v>
      </c>
      <c r="P70" t="s">
        <v>27</v>
      </c>
    </row>
    <row r="71" spans="1:16" x14ac:dyDescent="0.2">
      <c r="A71" s="37" t="s">
        <v>54</v>
      </c>
      <c r="E71" s="41" t="s">
        <v>5</v>
      </c>
    </row>
    <row r="72" spans="1:16" x14ac:dyDescent="0.2">
      <c r="A72" s="37" t="s">
        <v>55</v>
      </c>
      <c r="E72" s="42" t="s">
        <v>2944</v>
      </c>
    </row>
    <row r="73" spans="1:16" ht="102" x14ac:dyDescent="0.2">
      <c r="A73" t="s">
        <v>57</v>
      </c>
      <c r="E73" s="41" t="s">
        <v>2993</v>
      </c>
    </row>
    <row r="74" spans="1:16" x14ac:dyDescent="0.2">
      <c r="A74" t="s">
        <v>49</v>
      </c>
      <c r="B74" s="36" t="s">
        <v>111</v>
      </c>
      <c r="C74" s="36" t="s">
        <v>2994</v>
      </c>
      <c r="D74" s="37" t="s">
        <v>5</v>
      </c>
      <c r="E74" s="13" t="s">
        <v>2995</v>
      </c>
      <c r="F74" s="38" t="s">
        <v>1828</v>
      </c>
      <c r="G74" s="39">
        <v>29</v>
      </c>
      <c r="H74" s="38">
        <v>0</v>
      </c>
      <c r="I74" s="38">
        <f>ROUND(G74*H74,6)</f>
        <v>0</v>
      </c>
      <c r="L74" s="40">
        <v>0</v>
      </c>
      <c r="M74" s="34">
        <f>ROUND(ROUND(L74,2)*ROUND(G74,3),2)</f>
        <v>0</v>
      </c>
      <c r="N74" s="38" t="s">
        <v>269</v>
      </c>
      <c r="O74">
        <f>(M74*21)/100</f>
        <v>0</v>
      </c>
      <c r="P74" t="s">
        <v>27</v>
      </c>
    </row>
    <row r="75" spans="1:16" x14ac:dyDescent="0.2">
      <c r="A75" s="37" t="s">
        <v>54</v>
      </c>
      <c r="E75" s="41" t="s">
        <v>5</v>
      </c>
    </row>
    <row r="76" spans="1:16" x14ac:dyDescent="0.2">
      <c r="A76" s="37" t="s">
        <v>55</v>
      </c>
      <c r="E76" s="42" t="s">
        <v>2996</v>
      </c>
    </row>
    <row r="77" spans="1:16" ht="38.25" x14ac:dyDescent="0.2">
      <c r="A77" t="s">
        <v>57</v>
      </c>
      <c r="E77" s="41" t="s">
        <v>2935</v>
      </c>
    </row>
    <row r="78" spans="1:16" x14ac:dyDescent="0.2">
      <c r="A78" t="s">
        <v>46</v>
      </c>
      <c r="C78" s="33" t="s">
        <v>624</v>
      </c>
      <c r="E78" s="35" t="s">
        <v>625</v>
      </c>
      <c r="J78" s="34">
        <f>0</f>
        <v>0</v>
      </c>
      <c r="K78" s="34">
        <f>0</f>
        <v>0</v>
      </c>
      <c r="L78" s="34">
        <f>0+L79</f>
        <v>0</v>
      </c>
      <c r="M78" s="34">
        <f>0+M79</f>
        <v>0</v>
      </c>
    </row>
    <row r="79" spans="1:16" ht="25.5" x14ac:dyDescent="0.2">
      <c r="A79" t="s">
        <v>49</v>
      </c>
      <c r="B79" s="36" t="s">
        <v>115</v>
      </c>
      <c r="C79" s="36" t="s">
        <v>634</v>
      </c>
      <c r="D79" s="37" t="s">
        <v>635</v>
      </c>
      <c r="E79" s="13" t="s">
        <v>636</v>
      </c>
      <c r="F79" s="38" t="s">
        <v>629</v>
      </c>
      <c r="G79" s="39">
        <v>115.1</v>
      </c>
      <c r="H79" s="38">
        <v>0</v>
      </c>
      <c r="I79" s="38">
        <f>ROUND(G79*H79,6)</f>
        <v>0</v>
      </c>
      <c r="L79" s="40">
        <v>0</v>
      </c>
      <c r="M79" s="34">
        <f>ROUND(ROUND(L79,2)*ROUND(G79,3),2)</f>
        <v>0</v>
      </c>
      <c r="N79" s="38" t="s">
        <v>269</v>
      </c>
      <c r="O79">
        <f>(M79*21)/100</f>
        <v>0</v>
      </c>
      <c r="P79" t="s">
        <v>27</v>
      </c>
    </row>
    <row r="80" spans="1:16" x14ac:dyDescent="0.2">
      <c r="A80" s="37" t="s">
        <v>54</v>
      </c>
      <c r="E80" s="41" t="s">
        <v>5</v>
      </c>
    </row>
    <row r="81" spans="1:5" x14ac:dyDescent="0.2">
      <c r="A81" s="37" t="s">
        <v>55</v>
      </c>
      <c r="E81" s="42" t="s">
        <v>5</v>
      </c>
    </row>
    <row r="82" spans="1:5" ht="140.25" x14ac:dyDescent="0.2">
      <c r="A82" t="s">
        <v>57</v>
      </c>
      <c r="E8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COUNTIFS(L8:L10,"=0",A8:A10,"P")+COUNTIFS(L8:L10,"",A8:A10,"P")+SUM(Q8:Q10)</f>
        <v>1</v>
      </c>
    </row>
    <row r="8" spans="1:20" x14ac:dyDescent="0.2">
      <c r="A8" t="s">
        <v>44</v>
      </c>
      <c r="C8" s="30" t="s">
        <v>2999</v>
      </c>
      <c r="E8" s="32" t="s">
        <v>2998</v>
      </c>
      <c r="J8" s="31">
        <f>0+J9</f>
        <v>0</v>
      </c>
      <c r="K8" s="31">
        <f>0+K9</f>
        <v>0</v>
      </c>
      <c r="L8" s="31">
        <f>0+L9</f>
        <v>0</v>
      </c>
      <c r="M8" s="31">
        <f>0+M9</f>
        <v>0</v>
      </c>
    </row>
    <row r="9" spans="1:20" x14ac:dyDescent="0.2">
      <c r="A9" t="s">
        <v>46</v>
      </c>
      <c r="C9" s="33" t="s">
        <v>711</v>
      </c>
      <c r="E9" s="35" t="s">
        <v>2304</v>
      </c>
      <c r="J9" s="34">
        <f>0</f>
        <v>0</v>
      </c>
      <c r="K9" s="34">
        <f>0</f>
        <v>0</v>
      </c>
      <c r="L9" s="34">
        <f>0+L10</f>
        <v>0</v>
      </c>
      <c r="M9" s="34">
        <f>0+M10</f>
        <v>0</v>
      </c>
    </row>
    <row r="10" spans="1:20" x14ac:dyDescent="0.2">
      <c r="A10" t="s">
        <v>49</v>
      </c>
      <c r="B10" s="36" t="s">
        <v>47</v>
      </c>
      <c r="C10" s="36" t="s">
        <v>3000</v>
      </c>
      <c r="D10" s="37" t="s">
        <v>5</v>
      </c>
      <c r="E10" s="13" t="s">
        <v>3001</v>
      </c>
      <c r="F10" s="38" t="s">
        <v>1355</v>
      </c>
      <c r="G10" s="39">
        <v>1</v>
      </c>
      <c r="H10" s="38">
        <v>0</v>
      </c>
      <c r="I10" s="38">
        <f>ROUND(G10*H10,6)</f>
        <v>0</v>
      </c>
      <c r="L10" s="40">
        <v>0</v>
      </c>
      <c r="M10" s="34">
        <f>ROUND(ROUND(L10,2)*ROUND(G10,3),2)</f>
        <v>0</v>
      </c>
      <c r="N10" s="38" t="s">
        <v>269</v>
      </c>
      <c r="O10">
        <f>(M10*21)/100</f>
        <v>0</v>
      </c>
      <c r="P10" t="s">
        <v>27</v>
      </c>
    </row>
    <row r="11" spans="1:20" ht="25.5" x14ac:dyDescent="0.2">
      <c r="A11" s="37" t="s">
        <v>54</v>
      </c>
      <c r="E11" s="41" t="s">
        <v>3002</v>
      </c>
    </row>
    <row r="12" spans="1:20" x14ac:dyDescent="0.2">
      <c r="A12" s="37" t="s">
        <v>55</v>
      </c>
      <c r="E12" s="42" t="s">
        <v>5</v>
      </c>
    </row>
    <row r="13" spans="1:20" x14ac:dyDescent="0.2">
      <c r="A13" t="s">
        <v>57</v>
      </c>
      <c r="E13" s="41" t="s">
        <v>2889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COUNTIFS(L8:L67,"=0",A8:A67,"P")+COUNTIFS(L8:L67,"",A8:A67,"P")+SUM(Q8:Q67)</f>
        <v>14</v>
      </c>
    </row>
    <row r="8" spans="1:20" x14ac:dyDescent="0.2">
      <c r="A8" t="s">
        <v>44</v>
      </c>
      <c r="C8" s="30" t="s">
        <v>3005</v>
      </c>
      <c r="E8" s="32" t="s">
        <v>3004</v>
      </c>
      <c r="J8" s="31">
        <f>0+J9+J14+J23+J32+J41+J58</f>
        <v>0</v>
      </c>
      <c r="K8" s="31">
        <f>0+K9+K14+K23+K32+K41+K58</f>
        <v>0</v>
      </c>
      <c r="L8" s="31">
        <f>0+L9+L14+L23+L32+L41+L58</f>
        <v>0</v>
      </c>
      <c r="M8" s="31">
        <f>0+M9+M14+M23+M32+M41+M58</f>
        <v>0</v>
      </c>
    </row>
    <row r="9" spans="1:20" x14ac:dyDescent="0.2">
      <c r="A9" t="s">
        <v>46</v>
      </c>
      <c r="C9" s="33" t="s">
        <v>47</v>
      </c>
      <c r="E9" s="35" t="s">
        <v>501</v>
      </c>
      <c r="J9" s="34">
        <f>0</f>
        <v>0</v>
      </c>
      <c r="K9" s="34">
        <f>0</f>
        <v>0</v>
      </c>
      <c r="L9" s="34">
        <f>0+L10</f>
        <v>0</v>
      </c>
      <c r="M9" s="34">
        <f>0+M10</f>
        <v>0</v>
      </c>
    </row>
    <row r="10" spans="1:20" x14ac:dyDescent="0.2">
      <c r="A10" t="s">
        <v>49</v>
      </c>
      <c r="B10" s="36" t="s">
        <v>47</v>
      </c>
      <c r="C10" s="36" t="s">
        <v>1599</v>
      </c>
      <c r="D10" s="37" t="s">
        <v>5</v>
      </c>
      <c r="E10" s="13" t="s">
        <v>1600</v>
      </c>
      <c r="F10" s="38" t="s">
        <v>283</v>
      </c>
      <c r="G10" s="39">
        <v>12.976000000000001</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3006</v>
      </c>
    </row>
    <row r="13" spans="1:20" ht="318.75" x14ac:dyDescent="0.2">
      <c r="A13" t="s">
        <v>57</v>
      </c>
      <c r="E13" s="41" t="s">
        <v>2102</v>
      </c>
    </row>
    <row r="14" spans="1:20" x14ac:dyDescent="0.2">
      <c r="A14" t="s">
        <v>46</v>
      </c>
      <c r="C14" s="33" t="s">
        <v>27</v>
      </c>
      <c r="E14" s="35" t="s">
        <v>1632</v>
      </c>
      <c r="J14" s="34">
        <f>0</f>
        <v>0</v>
      </c>
      <c r="K14" s="34">
        <f>0</f>
        <v>0</v>
      </c>
      <c r="L14" s="34">
        <f>0+L15+L19</f>
        <v>0</v>
      </c>
      <c r="M14" s="34">
        <f>0+M15+M19</f>
        <v>0</v>
      </c>
    </row>
    <row r="15" spans="1:20" x14ac:dyDescent="0.2">
      <c r="A15" t="s">
        <v>49</v>
      </c>
      <c r="B15" s="36" t="s">
        <v>27</v>
      </c>
      <c r="C15" s="36" t="s">
        <v>2222</v>
      </c>
      <c r="D15" s="37" t="s">
        <v>5</v>
      </c>
      <c r="E15" s="13" t="s">
        <v>2223</v>
      </c>
      <c r="F15" s="38" t="s">
        <v>283</v>
      </c>
      <c r="G15" s="39">
        <v>12.769</v>
      </c>
      <c r="H15" s="38">
        <v>0</v>
      </c>
      <c r="I15" s="38">
        <f>ROUND(G15*H15,6)</f>
        <v>0</v>
      </c>
      <c r="L15" s="40">
        <v>0</v>
      </c>
      <c r="M15" s="34">
        <f>ROUND(ROUND(L15,2)*ROUND(G15,3),2)</f>
        <v>0</v>
      </c>
      <c r="N15" s="38" t="s">
        <v>488</v>
      </c>
      <c r="O15">
        <f>(M15*21)/100</f>
        <v>0</v>
      </c>
      <c r="P15" t="s">
        <v>27</v>
      </c>
    </row>
    <row r="16" spans="1:20" x14ac:dyDescent="0.2">
      <c r="A16" s="37" t="s">
        <v>54</v>
      </c>
      <c r="E16" s="41" t="s">
        <v>5</v>
      </c>
    </row>
    <row r="17" spans="1:16" ht="38.25" x14ac:dyDescent="0.2">
      <c r="A17" s="37" t="s">
        <v>55</v>
      </c>
      <c r="E17" s="42" t="s">
        <v>3007</v>
      </c>
    </row>
    <row r="18" spans="1:16" ht="369.75" x14ac:dyDescent="0.2">
      <c r="A18" t="s">
        <v>57</v>
      </c>
      <c r="E18" s="41" t="s">
        <v>3008</v>
      </c>
    </row>
    <row r="19" spans="1:16" x14ac:dyDescent="0.2">
      <c r="A19" t="s">
        <v>49</v>
      </c>
      <c r="B19" s="36" t="s">
        <v>26</v>
      </c>
      <c r="C19" s="36" t="s">
        <v>3009</v>
      </c>
      <c r="D19" s="37" t="s">
        <v>5</v>
      </c>
      <c r="E19" s="13" t="s">
        <v>3010</v>
      </c>
      <c r="F19" s="38" t="s">
        <v>629</v>
      </c>
      <c r="G19" s="39">
        <v>0.192</v>
      </c>
      <c r="H19" s="38">
        <v>0</v>
      </c>
      <c r="I19" s="38">
        <f>ROUND(G19*H19,6)</f>
        <v>0</v>
      </c>
      <c r="L19" s="40">
        <v>0</v>
      </c>
      <c r="M19" s="34">
        <f>ROUND(ROUND(L19,2)*ROUND(G19,3),2)</f>
        <v>0</v>
      </c>
      <c r="N19" s="38" t="s">
        <v>488</v>
      </c>
      <c r="O19">
        <f>(M19*21)/100</f>
        <v>0</v>
      </c>
      <c r="P19" t="s">
        <v>27</v>
      </c>
    </row>
    <row r="20" spans="1:16" x14ac:dyDescent="0.2">
      <c r="A20" s="37" t="s">
        <v>54</v>
      </c>
      <c r="E20" s="41" t="s">
        <v>5</v>
      </c>
    </row>
    <row r="21" spans="1:16" x14ac:dyDescent="0.2">
      <c r="A21" s="37" t="s">
        <v>55</v>
      </c>
      <c r="E21" s="42" t="s">
        <v>3011</v>
      </c>
    </row>
    <row r="22" spans="1:16" ht="267.75" x14ac:dyDescent="0.2">
      <c r="A22" t="s">
        <v>57</v>
      </c>
      <c r="E22" s="41" t="s">
        <v>2435</v>
      </c>
    </row>
    <row r="23" spans="1:16" x14ac:dyDescent="0.2">
      <c r="A23" t="s">
        <v>46</v>
      </c>
      <c r="C23" s="33" t="s">
        <v>26</v>
      </c>
      <c r="E23" s="35" t="s">
        <v>1742</v>
      </c>
      <c r="J23" s="34">
        <f>0</f>
        <v>0</v>
      </c>
      <c r="K23" s="34">
        <f>0</f>
        <v>0</v>
      </c>
      <c r="L23" s="34">
        <f>0+L24+L28</f>
        <v>0</v>
      </c>
      <c r="M23" s="34">
        <f>0+M24+M28</f>
        <v>0</v>
      </c>
    </row>
    <row r="24" spans="1:16" x14ac:dyDescent="0.2">
      <c r="A24" t="s">
        <v>49</v>
      </c>
      <c r="B24" s="36" t="s">
        <v>65</v>
      </c>
      <c r="C24" s="36" t="s">
        <v>3012</v>
      </c>
      <c r="D24" s="37" t="s">
        <v>5</v>
      </c>
      <c r="E24" s="13" t="s">
        <v>3013</v>
      </c>
      <c r="F24" s="38" t="s">
        <v>283</v>
      </c>
      <c r="G24" s="39">
        <v>0.65500000000000003</v>
      </c>
      <c r="H24" s="38">
        <v>0</v>
      </c>
      <c r="I24" s="38">
        <f>ROUND(G24*H24,6)</f>
        <v>0</v>
      </c>
      <c r="L24" s="40">
        <v>0</v>
      </c>
      <c r="M24" s="34">
        <f>ROUND(ROUND(L24,2)*ROUND(G24,3),2)</f>
        <v>0</v>
      </c>
      <c r="N24" s="38" t="s">
        <v>488</v>
      </c>
      <c r="O24">
        <f>(M24*21)/100</f>
        <v>0</v>
      </c>
      <c r="P24" t="s">
        <v>27</v>
      </c>
    </row>
    <row r="25" spans="1:16" x14ac:dyDescent="0.2">
      <c r="A25" s="37" t="s">
        <v>54</v>
      </c>
      <c r="E25" s="41" t="s">
        <v>3014</v>
      </c>
    </row>
    <row r="26" spans="1:16" x14ac:dyDescent="0.2">
      <c r="A26" s="37" t="s">
        <v>55</v>
      </c>
      <c r="E26" s="42" t="s">
        <v>3015</v>
      </c>
    </row>
    <row r="27" spans="1:16" ht="280.5" x14ac:dyDescent="0.2">
      <c r="A27" t="s">
        <v>57</v>
      </c>
      <c r="E27" s="41" t="s">
        <v>3016</v>
      </c>
    </row>
    <row r="28" spans="1:16" x14ac:dyDescent="0.2">
      <c r="A28" t="s">
        <v>49</v>
      </c>
      <c r="B28" s="36" t="s">
        <v>69</v>
      </c>
      <c r="C28" s="36" t="s">
        <v>3017</v>
      </c>
      <c r="D28" s="37" t="s">
        <v>5</v>
      </c>
      <c r="E28" s="13" t="s">
        <v>3018</v>
      </c>
      <c r="F28" s="38" t="s">
        <v>283</v>
      </c>
      <c r="G28" s="39">
        <v>6.2089999999999996</v>
      </c>
      <c r="H28" s="38">
        <v>0</v>
      </c>
      <c r="I28" s="38">
        <f>ROUND(G28*H28,6)</f>
        <v>0</v>
      </c>
      <c r="L28" s="40">
        <v>0</v>
      </c>
      <c r="M28" s="34">
        <f>ROUND(ROUND(L28,2)*ROUND(G28,3),2)</f>
        <v>0</v>
      </c>
      <c r="N28" s="38" t="s">
        <v>488</v>
      </c>
      <c r="O28">
        <f>(M28*21)/100</f>
        <v>0</v>
      </c>
      <c r="P28" t="s">
        <v>27</v>
      </c>
    </row>
    <row r="29" spans="1:16" x14ac:dyDescent="0.2">
      <c r="A29" s="37" t="s">
        <v>54</v>
      </c>
      <c r="E29" s="41" t="s">
        <v>5</v>
      </c>
    </row>
    <row r="30" spans="1:16" ht="51" x14ac:dyDescent="0.2">
      <c r="A30" s="37" t="s">
        <v>55</v>
      </c>
      <c r="E30" s="42" t="s">
        <v>3019</v>
      </c>
    </row>
    <row r="31" spans="1:16" ht="38.25" x14ac:dyDescent="0.2">
      <c r="A31" t="s">
        <v>57</v>
      </c>
      <c r="E31" s="41" t="s">
        <v>2411</v>
      </c>
    </row>
    <row r="32" spans="1:16" x14ac:dyDescent="0.2">
      <c r="A32" t="s">
        <v>46</v>
      </c>
      <c r="C32" s="33" t="s">
        <v>77</v>
      </c>
      <c r="E32" s="35" t="s">
        <v>1673</v>
      </c>
      <c r="J32" s="34">
        <f>0</f>
        <v>0</v>
      </c>
      <c r="K32" s="34">
        <f>0</f>
        <v>0</v>
      </c>
      <c r="L32" s="34">
        <f>0+L33+L37</f>
        <v>0</v>
      </c>
      <c r="M32" s="34">
        <f>0+M33+M37</f>
        <v>0</v>
      </c>
    </row>
    <row r="33" spans="1:16" ht="25.5" x14ac:dyDescent="0.2">
      <c r="A33" t="s">
        <v>49</v>
      </c>
      <c r="B33" s="36" t="s">
        <v>73</v>
      </c>
      <c r="C33" s="36" t="s">
        <v>2162</v>
      </c>
      <c r="D33" s="37" t="s">
        <v>5</v>
      </c>
      <c r="E33" s="13" t="s">
        <v>2163</v>
      </c>
      <c r="F33" s="38" t="s">
        <v>504</v>
      </c>
      <c r="G33" s="39">
        <v>14.25</v>
      </c>
      <c r="H33" s="38">
        <v>0</v>
      </c>
      <c r="I33" s="38">
        <f>ROUND(G33*H33,6)</f>
        <v>0</v>
      </c>
      <c r="L33" s="40">
        <v>0</v>
      </c>
      <c r="M33" s="34">
        <f>ROUND(ROUND(L33,2)*ROUND(G33,3),2)</f>
        <v>0</v>
      </c>
      <c r="N33" s="38" t="s">
        <v>488</v>
      </c>
      <c r="O33">
        <f>(M33*21)/100</f>
        <v>0</v>
      </c>
      <c r="P33" t="s">
        <v>27</v>
      </c>
    </row>
    <row r="34" spans="1:16" x14ac:dyDescent="0.2">
      <c r="A34" s="37" t="s">
        <v>54</v>
      </c>
      <c r="E34" s="41" t="s">
        <v>5</v>
      </c>
    </row>
    <row r="35" spans="1:16" x14ac:dyDescent="0.2">
      <c r="A35" s="37" t="s">
        <v>55</v>
      </c>
      <c r="E35" s="42" t="s">
        <v>3020</v>
      </c>
    </row>
    <row r="36" spans="1:16" ht="191.25" x14ac:dyDescent="0.2">
      <c r="A36" t="s">
        <v>57</v>
      </c>
      <c r="E36" s="41" t="s">
        <v>2166</v>
      </c>
    </row>
    <row r="37" spans="1:16" ht="25.5" x14ac:dyDescent="0.2">
      <c r="A37" t="s">
        <v>49</v>
      </c>
      <c r="B37" s="36" t="s">
        <v>77</v>
      </c>
      <c r="C37" s="36" t="s">
        <v>3021</v>
      </c>
      <c r="D37" s="37" t="s">
        <v>5</v>
      </c>
      <c r="E37" s="13" t="s">
        <v>3022</v>
      </c>
      <c r="F37" s="38" t="s">
        <v>504</v>
      </c>
      <c r="G37" s="39">
        <v>14.25</v>
      </c>
      <c r="H37" s="38">
        <v>0</v>
      </c>
      <c r="I37" s="38">
        <f>ROUND(G37*H37,6)</f>
        <v>0</v>
      </c>
      <c r="L37" s="40">
        <v>0</v>
      </c>
      <c r="M37" s="34">
        <f>ROUND(ROUND(L37,2)*ROUND(G37,3),2)</f>
        <v>0</v>
      </c>
      <c r="N37" s="38" t="s">
        <v>488</v>
      </c>
      <c r="O37">
        <f>(M37*21)/100</f>
        <v>0</v>
      </c>
      <c r="P37" t="s">
        <v>27</v>
      </c>
    </row>
    <row r="38" spans="1:16" x14ac:dyDescent="0.2">
      <c r="A38" s="37" t="s">
        <v>54</v>
      </c>
      <c r="E38" s="41" t="s">
        <v>5</v>
      </c>
    </row>
    <row r="39" spans="1:16" x14ac:dyDescent="0.2">
      <c r="A39" s="37" t="s">
        <v>55</v>
      </c>
      <c r="E39" s="42" t="s">
        <v>3023</v>
      </c>
    </row>
    <row r="40" spans="1:16" ht="191.25" x14ac:dyDescent="0.2">
      <c r="A40" t="s">
        <v>57</v>
      </c>
      <c r="E40" s="41" t="s">
        <v>2166</v>
      </c>
    </row>
    <row r="41" spans="1:16" x14ac:dyDescent="0.2">
      <c r="A41" t="s">
        <v>46</v>
      </c>
      <c r="C41" s="33" t="s">
        <v>85</v>
      </c>
      <c r="E41" s="35" t="s">
        <v>2258</v>
      </c>
      <c r="J41" s="34">
        <f>0</f>
        <v>0</v>
      </c>
      <c r="K41" s="34">
        <f>0</f>
        <v>0</v>
      </c>
      <c r="L41" s="34">
        <f>0+L42+L46+L50+L54</f>
        <v>0</v>
      </c>
      <c r="M41" s="34">
        <f>0+M42+M46+M50+M54</f>
        <v>0</v>
      </c>
    </row>
    <row r="42" spans="1:16" x14ac:dyDescent="0.2">
      <c r="A42" t="s">
        <v>49</v>
      </c>
      <c r="B42" s="36" t="s">
        <v>81</v>
      </c>
      <c r="C42" s="36" t="s">
        <v>2044</v>
      </c>
      <c r="D42" s="37" t="s">
        <v>5</v>
      </c>
      <c r="E42" s="13" t="s">
        <v>2045</v>
      </c>
      <c r="F42" s="38" t="s">
        <v>819</v>
      </c>
      <c r="G42" s="39">
        <v>300.83999999999997</v>
      </c>
      <c r="H42" s="38">
        <v>0</v>
      </c>
      <c r="I42" s="38">
        <f>ROUND(G42*H42,6)</f>
        <v>0</v>
      </c>
      <c r="L42" s="40">
        <v>0</v>
      </c>
      <c r="M42" s="34">
        <f>ROUND(ROUND(L42,2)*ROUND(G42,3),2)</f>
        <v>0</v>
      </c>
      <c r="N42" s="38" t="s">
        <v>488</v>
      </c>
      <c r="O42">
        <f>(M42*21)/100</f>
        <v>0</v>
      </c>
      <c r="P42" t="s">
        <v>27</v>
      </c>
    </row>
    <row r="43" spans="1:16" x14ac:dyDescent="0.2">
      <c r="A43" s="37" t="s">
        <v>54</v>
      </c>
      <c r="E43" s="41" t="s">
        <v>5</v>
      </c>
    </row>
    <row r="44" spans="1:16" ht="76.5" x14ac:dyDescent="0.2">
      <c r="A44" s="37" t="s">
        <v>55</v>
      </c>
      <c r="E44" s="42" t="s">
        <v>3024</v>
      </c>
    </row>
    <row r="45" spans="1:16" ht="357" x14ac:dyDescent="0.2">
      <c r="A45" t="s">
        <v>57</v>
      </c>
      <c r="E45" s="41" t="s">
        <v>2646</v>
      </c>
    </row>
    <row r="46" spans="1:16" x14ac:dyDescent="0.2">
      <c r="A46" t="s">
        <v>49</v>
      </c>
      <c r="B46" s="36" t="s">
        <v>85</v>
      </c>
      <c r="C46" s="36" t="s">
        <v>3025</v>
      </c>
      <c r="D46" s="37" t="s">
        <v>5</v>
      </c>
      <c r="E46" s="13" t="s">
        <v>3026</v>
      </c>
      <c r="F46" s="38" t="s">
        <v>288</v>
      </c>
      <c r="G46" s="39">
        <v>32</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5</v>
      </c>
    </row>
    <row r="49" spans="1:16" ht="127.5" x14ac:dyDescent="0.2">
      <c r="A49" t="s">
        <v>57</v>
      </c>
      <c r="E49" s="41" t="s">
        <v>3027</v>
      </c>
    </row>
    <row r="50" spans="1:16" x14ac:dyDescent="0.2">
      <c r="A50" t="s">
        <v>49</v>
      </c>
      <c r="B50" s="36" t="s">
        <v>88</v>
      </c>
      <c r="C50" s="36" t="s">
        <v>3028</v>
      </c>
      <c r="D50" s="37" t="s">
        <v>5</v>
      </c>
      <c r="E50" s="13" t="s">
        <v>3029</v>
      </c>
      <c r="F50" s="38" t="s">
        <v>288</v>
      </c>
      <c r="G50" s="39">
        <v>33.75</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5</v>
      </c>
    </row>
    <row r="53" spans="1:16" ht="127.5" x14ac:dyDescent="0.2">
      <c r="A53" t="s">
        <v>57</v>
      </c>
      <c r="E53" s="41" t="s">
        <v>3027</v>
      </c>
    </row>
    <row r="54" spans="1:16" x14ac:dyDescent="0.2">
      <c r="A54" t="s">
        <v>49</v>
      </c>
      <c r="B54" s="36" t="s">
        <v>91</v>
      </c>
      <c r="C54" s="36" t="s">
        <v>2908</v>
      </c>
      <c r="D54" s="37" t="s">
        <v>5</v>
      </c>
      <c r="E54" s="13" t="s">
        <v>2912</v>
      </c>
      <c r="F54" s="38" t="s">
        <v>288</v>
      </c>
      <c r="G54" s="39">
        <v>32</v>
      </c>
      <c r="H54" s="38">
        <v>0</v>
      </c>
      <c r="I54" s="38">
        <f>ROUND(G54*H54,6)</f>
        <v>0</v>
      </c>
      <c r="L54" s="40">
        <v>0</v>
      </c>
      <c r="M54" s="34">
        <f>ROUND(ROUND(L54,2)*ROUND(G54,3),2)</f>
        <v>0</v>
      </c>
      <c r="N54" s="38" t="s">
        <v>269</v>
      </c>
      <c r="O54">
        <f>(M54*21)/100</f>
        <v>0</v>
      </c>
      <c r="P54" t="s">
        <v>27</v>
      </c>
    </row>
    <row r="55" spans="1:16" x14ac:dyDescent="0.2">
      <c r="A55" s="37" t="s">
        <v>54</v>
      </c>
      <c r="E55" s="41" t="s">
        <v>2913</v>
      </c>
    </row>
    <row r="56" spans="1:16" x14ac:dyDescent="0.2">
      <c r="A56" s="37" t="s">
        <v>55</v>
      </c>
      <c r="E56" s="42" t="s">
        <v>5</v>
      </c>
    </row>
    <row r="57" spans="1:16" ht="51" x14ac:dyDescent="0.2">
      <c r="A57" t="s">
        <v>57</v>
      </c>
      <c r="E57" s="41" t="s">
        <v>2911</v>
      </c>
    </row>
    <row r="58" spans="1:16" x14ac:dyDescent="0.2">
      <c r="A58" t="s">
        <v>46</v>
      </c>
      <c r="C58" s="33" t="s">
        <v>624</v>
      </c>
      <c r="E58" s="35" t="s">
        <v>625</v>
      </c>
      <c r="J58" s="34">
        <f>0</f>
        <v>0</v>
      </c>
      <c r="K58" s="34">
        <f>0</f>
        <v>0</v>
      </c>
      <c r="L58" s="34">
        <f>0+L59+L63+L67</f>
        <v>0</v>
      </c>
      <c r="M58" s="34">
        <f>0+M59+M63+M67</f>
        <v>0</v>
      </c>
    </row>
    <row r="59" spans="1:16" ht="25.5" x14ac:dyDescent="0.2">
      <c r="A59" t="s">
        <v>49</v>
      </c>
      <c r="B59" s="36" t="s">
        <v>95</v>
      </c>
      <c r="C59" s="36" t="s">
        <v>1718</v>
      </c>
      <c r="D59" s="37" t="s">
        <v>1719</v>
      </c>
      <c r="E59" s="13" t="s">
        <v>1720</v>
      </c>
      <c r="F59" s="38" t="s">
        <v>629</v>
      </c>
      <c r="G59" s="39">
        <v>23.356999999999999</v>
      </c>
      <c r="H59" s="38">
        <v>0</v>
      </c>
      <c r="I59" s="38">
        <f>ROUND(G59*H59,6)</f>
        <v>0</v>
      </c>
      <c r="L59" s="40">
        <v>0</v>
      </c>
      <c r="M59" s="34">
        <f>ROUND(ROUND(L59,2)*ROUND(G59,3),2)</f>
        <v>0</v>
      </c>
      <c r="N59" s="38" t="s">
        <v>269</v>
      </c>
      <c r="O59">
        <f>(M59*21)/100</f>
        <v>0</v>
      </c>
      <c r="P59" t="s">
        <v>27</v>
      </c>
    </row>
    <row r="60" spans="1:16" x14ac:dyDescent="0.2">
      <c r="A60" s="37" t="s">
        <v>54</v>
      </c>
      <c r="E60" s="41" t="s">
        <v>5</v>
      </c>
    </row>
    <row r="61" spans="1:16" x14ac:dyDescent="0.2">
      <c r="A61" s="37" t="s">
        <v>55</v>
      </c>
      <c r="E61" s="42" t="s">
        <v>3030</v>
      </c>
    </row>
    <row r="62" spans="1:16" ht="140.25" x14ac:dyDescent="0.2">
      <c r="A62" t="s">
        <v>57</v>
      </c>
      <c r="E62" s="41" t="s">
        <v>2173</v>
      </c>
    </row>
    <row r="63" spans="1:16" ht="25.5" x14ac:dyDescent="0.2">
      <c r="A63" t="s">
        <v>49</v>
      </c>
      <c r="B63" s="36" t="s">
        <v>98</v>
      </c>
      <c r="C63" s="36" t="s">
        <v>1579</v>
      </c>
      <c r="D63" s="37" t="s">
        <v>1580</v>
      </c>
      <c r="E63" s="13" t="s">
        <v>1581</v>
      </c>
      <c r="F63" s="38" t="s">
        <v>629</v>
      </c>
      <c r="G63" s="39">
        <v>46</v>
      </c>
      <c r="H63" s="38">
        <v>0</v>
      </c>
      <c r="I63" s="38">
        <f>ROUND(G63*H63,6)</f>
        <v>0</v>
      </c>
      <c r="L63" s="40">
        <v>0</v>
      </c>
      <c r="M63" s="34">
        <f>ROUND(ROUND(L63,2)*ROUND(G63,3),2)</f>
        <v>0</v>
      </c>
      <c r="N63" s="38" t="s">
        <v>269</v>
      </c>
      <c r="O63">
        <f>(M63*21)/100</f>
        <v>0</v>
      </c>
      <c r="P63" t="s">
        <v>27</v>
      </c>
    </row>
    <row r="64" spans="1:16" x14ac:dyDescent="0.2">
      <c r="A64" s="37" t="s">
        <v>54</v>
      </c>
      <c r="E64" s="41" t="s">
        <v>5</v>
      </c>
    </row>
    <row r="65" spans="1:16" x14ac:dyDescent="0.2">
      <c r="A65" s="37" t="s">
        <v>55</v>
      </c>
      <c r="E65" s="42" t="s">
        <v>3031</v>
      </c>
    </row>
    <row r="66" spans="1:16" ht="140.25" x14ac:dyDescent="0.2">
      <c r="A66" t="s">
        <v>57</v>
      </c>
      <c r="E66" s="41" t="s">
        <v>2173</v>
      </c>
    </row>
    <row r="67" spans="1:16" ht="25.5" x14ac:dyDescent="0.2">
      <c r="A67" t="s">
        <v>49</v>
      </c>
      <c r="B67" s="36" t="s">
        <v>101</v>
      </c>
      <c r="C67" s="36" t="s">
        <v>3032</v>
      </c>
      <c r="D67" s="37" t="s">
        <v>3033</v>
      </c>
      <c r="E67" s="13" t="s">
        <v>3034</v>
      </c>
      <c r="F67" s="38" t="s">
        <v>629</v>
      </c>
      <c r="G67" s="39">
        <v>0.33</v>
      </c>
      <c r="H67" s="38">
        <v>0</v>
      </c>
      <c r="I67" s="38">
        <f>ROUND(G67*H67,6)</f>
        <v>0</v>
      </c>
      <c r="L67" s="40">
        <v>0</v>
      </c>
      <c r="M67" s="34">
        <f>ROUND(ROUND(L67,2)*ROUND(G67,3),2)</f>
        <v>0</v>
      </c>
      <c r="N67" s="38" t="s">
        <v>269</v>
      </c>
      <c r="O67">
        <f>(M67*21)/100</f>
        <v>0</v>
      </c>
      <c r="P67" t="s">
        <v>27</v>
      </c>
    </row>
    <row r="68" spans="1:16" x14ac:dyDescent="0.2">
      <c r="A68" s="37" t="s">
        <v>54</v>
      </c>
      <c r="E68" s="41" t="s">
        <v>5</v>
      </c>
    </row>
    <row r="69" spans="1:16" x14ac:dyDescent="0.2">
      <c r="A69" s="37" t="s">
        <v>55</v>
      </c>
      <c r="E69" s="42" t="s">
        <v>3035</v>
      </c>
    </row>
    <row r="70" spans="1:16" ht="140.25" x14ac:dyDescent="0.2">
      <c r="A70" t="s">
        <v>57</v>
      </c>
      <c r="E70"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COUNTIFS(L8:L70,"=0",A8:A70,"P")+COUNTIFS(L8:L70,"",A8:A70,"P")+SUM(Q8:Q70)</f>
        <v>15</v>
      </c>
    </row>
    <row r="8" spans="1:20" x14ac:dyDescent="0.2">
      <c r="A8" t="s">
        <v>44</v>
      </c>
      <c r="C8" s="30" t="s">
        <v>3040</v>
      </c>
      <c r="E8" s="32" t="s">
        <v>3039</v>
      </c>
      <c r="J8" s="31">
        <f>0+J9+J26+J35+J56+J65</f>
        <v>0</v>
      </c>
      <c r="K8" s="31">
        <f>0+K9+K26+K35+K56+K65</f>
        <v>0</v>
      </c>
      <c r="L8" s="31">
        <f>0+L9+L26+L35+L56+L65</f>
        <v>0</v>
      </c>
      <c r="M8" s="31">
        <f>0+M9+M26+M35+M56+M65</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2758</v>
      </c>
      <c r="D10" s="37" t="s">
        <v>47</v>
      </c>
      <c r="E10" s="13" t="s">
        <v>2759</v>
      </c>
      <c r="F10" s="38" t="s">
        <v>283</v>
      </c>
      <c r="G10" s="39">
        <v>141</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ht="318.75" x14ac:dyDescent="0.2">
      <c r="A13" t="s">
        <v>57</v>
      </c>
      <c r="E13" s="41" t="s">
        <v>3042</v>
      </c>
    </row>
    <row r="14" spans="1:20" x14ac:dyDescent="0.2">
      <c r="A14" t="s">
        <v>49</v>
      </c>
      <c r="B14" s="36" t="s">
        <v>27</v>
      </c>
      <c r="C14" s="36" t="s">
        <v>2349</v>
      </c>
      <c r="D14" s="37" t="s">
        <v>47</v>
      </c>
      <c r="E14" s="13" t="s">
        <v>2350</v>
      </c>
      <c r="F14" s="38" t="s">
        <v>283</v>
      </c>
      <c r="G14" s="39">
        <v>141</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1607</v>
      </c>
      <c r="D18" s="37" t="s">
        <v>47</v>
      </c>
      <c r="E18" s="13" t="s">
        <v>1608</v>
      </c>
      <c r="F18" s="38" t="s">
        <v>283</v>
      </c>
      <c r="G18" s="39">
        <v>39</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49</v>
      </c>
      <c r="B22" s="36" t="s">
        <v>65</v>
      </c>
      <c r="C22" s="36" t="s">
        <v>3044</v>
      </c>
      <c r="D22" s="37" t="s">
        <v>47</v>
      </c>
      <c r="E22" s="13" t="s">
        <v>3045</v>
      </c>
      <c r="F22" s="38" t="s">
        <v>283</v>
      </c>
      <c r="G22" s="39">
        <v>37</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3041</v>
      </c>
    </row>
    <row r="25" spans="1:16" x14ac:dyDescent="0.2">
      <c r="A25" t="s">
        <v>57</v>
      </c>
      <c r="E25" s="41" t="s">
        <v>3043</v>
      </c>
    </row>
    <row r="26" spans="1:16" x14ac:dyDescent="0.2">
      <c r="A26" t="s">
        <v>46</v>
      </c>
      <c r="C26" s="33" t="s">
        <v>200</v>
      </c>
      <c r="E26" s="35" t="s">
        <v>1646</v>
      </c>
      <c r="J26" s="34">
        <f>0</f>
        <v>0</v>
      </c>
      <c r="K26" s="34">
        <f>0</f>
        <v>0</v>
      </c>
      <c r="L26" s="34">
        <f>0+L27+L31</f>
        <v>0</v>
      </c>
      <c r="M26" s="34">
        <f>0+M27+M31</f>
        <v>0</v>
      </c>
    </row>
    <row r="27" spans="1:16" x14ac:dyDescent="0.2">
      <c r="A27" t="s">
        <v>49</v>
      </c>
      <c r="B27" s="36" t="s">
        <v>69</v>
      </c>
      <c r="C27" s="36" t="s">
        <v>3046</v>
      </c>
      <c r="D27" s="37" t="s">
        <v>47</v>
      </c>
      <c r="E27" s="13" t="s">
        <v>3047</v>
      </c>
      <c r="F27" s="38" t="s">
        <v>283</v>
      </c>
      <c r="G27" s="39">
        <v>12</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49</v>
      </c>
      <c r="B31" s="36" t="s">
        <v>73</v>
      </c>
      <c r="C31" s="36" t="s">
        <v>3048</v>
      </c>
      <c r="D31" s="37" t="s">
        <v>47</v>
      </c>
      <c r="E31" s="13" t="s">
        <v>3049</v>
      </c>
      <c r="F31" s="38" t="s">
        <v>283</v>
      </c>
      <c r="G31" s="39">
        <v>12</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v>
      </c>
    </row>
    <row r="34" spans="1:16" x14ac:dyDescent="0.2">
      <c r="A34" t="s">
        <v>57</v>
      </c>
      <c r="E34" s="41" t="s">
        <v>5</v>
      </c>
    </row>
    <row r="35" spans="1:16" x14ac:dyDescent="0.2">
      <c r="A35" t="s">
        <v>46</v>
      </c>
      <c r="C35" s="33" t="s">
        <v>352</v>
      </c>
      <c r="E35" s="35" t="s">
        <v>3050</v>
      </c>
      <c r="J35" s="34">
        <f>0</f>
        <v>0</v>
      </c>
      <c r="K35" s="34">
        <f>0</f>
        <v>0</v>
      </c>
      <c r="L35" s="34">
        <f>0+L36+L40+L44+L48+L52</f>
        <v>0</v>
      </c>
      <c r="M35" s="34">
        <f>0+M36+M40+M44+M48+M52</f>
        <v>0</v>
      </c>
    </row>
    <row r="36" spans="1:16" x14ac:dyDescent="0.2">
      <c r="A36" t="s">
        <v>49</v>
      </c>
      <c r="B36" s="36" t="s">
        <v>77</v>
      </c>
      <c r="C36" s="36" t="s">
        <v>3051</v>
      </c>
      <c r="D36" s="37" t="s">
        <v>47</v>
      </c>
      <c r="E36" s="13" t="s">
        <v>3052</v>
      </c>
      <c r="F36" s="38" t="s">
        <v>288</v>
      </c>
      <c r="G36" s="39">
        <v>41</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3041</v>
      </c>
    </row>
    <row r="39" spans="1:16" x14ac:dyDescent="0.2">
      <c r="A39" t="s">
        <v>57</v>
      </c>
      <c r="E39" s="41" t="s">
        <v>3043</v>
      </c>
    </row>
    <row r="40" spans="1:16" x14ac:dyDescent="0.2">
      <c r="A40" t="s">
        <v>49</v>
      </c>
      <c r="B40" s="36" t="s">
        <v>81</v>
      </c>
      <c r="C40" s="36" t="s">
        <v>3053</v>
      </c>
      <c r="D40" s="37" t="s">
        <v>47</v>
      </c>
      <c r="E40" s="13" t="s">
        <v>3054</v>
      </c>
      <c r="F40" s="38" t="s">
        <v>52</v>
      </c>
      <c r="G40" s="39">
        <v>3</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3041</v>
      </c>
    </row>
    <row r="43" spans="1:16" x14ac:dyDescent="0.2">
      <c r="A43" t="s">
        <v>57</v>
      </c>
      <c r="E43" s="41" t="s">
        <v>3043</v>
      </c>
    </row>
    <row r="44" spans="1:16" x14ac:dyDescent="0.2">
      <c r="A44" t="s">
        <v>49</v>
      </c>
      <c r="B44" s="36" t="s">
        <v>85</v>
      </c>
      <c r="C44" s="36" t="s">
        <v>3055</v>
      </c>
      <c r="D44" s="37" t="s">
        <v>47</v>
      </c>
      <c r="E44" s="13" t="s">
        <v>3056</v>
      </c>
      <c r="F44" s="38" t="s">
        <v>288</v>
      </c>
      <c r="G44" s="39">
        <v>39</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5</v>
      </c>
    </row>
    <row r="47" spans="1:16" x14ac:dyDescent="0.2">
      <c r="A47" t="s">
        <v>57</v>
      </c>
      <c r="E47" s="41" t="s">
        <v>5</v>
      </c>
    </row>
    <row r="48" spans="1:16" x14ac:dyDescent="0.2">
      <c r="A48" t="s">
        <v>49</v>
      </c>
      <c r="B48" s="36" t="s">
        <v>88</v>
      </c>
      <c r="C48" s="36" t="s">
        <v>3057</v>
      </c>
      <c r="D48" s="37" t="s">
        <v>47</v>
      </c>
      <c r="E48" s="13" t="s">
        <v>3058</v>
      </c>
      <c r="F48" s="38" t="s">
        <v>288</v>
      </c>
      <c r="G48" s="39">
        <v>39</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3041</v>
      </c>
    </row>
    <row r="51" spans="1:16" x14ac:dyDescent="0.2">
      <c r="A51" t="s">
        <v>57</v>
      </c>
      <c r="E51" s="41" t="s">
        <v>3043</v>
      </c>
    </row>
    <row r="52" spans="1:16" x14ac:dyDescent="0.2">
      <c r="A52" t="s">
        <v>49</v>
      </c>
      <c r="B52" s="36" t="s">
        <v>91</v>
      </c>
      <c r="C52" s="36" t="s">
        <v>3059</v>
      </c>
      <c r="D52" s="37" t="s">
        <v>47</v>
      </c>
      <c r="E52" s="13" t="s">
        <v>3060</v>
      </c>
      <c r="F52" s="38" t="s">
        <v>288</v>
      </c>
      <c r="G52" s="39">
        <v>16</v>
      </c>
      <c r="H52" s="38">
        <v>0</v>
      </c>
      <c r="I52" s="38">
        <f>ROUND(G52*H52,6)</f>
        <v>0</v>
      </c>
      <c r="L52" s="40">
        <v>0</v>
      </c>
      <c r="M52" s="34">
        <f>ROUND(ROUND(L52,2)*ROUND(G52,3),2)</f>
        <v>0</v>
      </c>
      <c r="N52" s="38" t="s">
        <v>488</v>
      </c>
      <c r="O52">
        <f>(M52*21)/100</f>
        <v>0</v>
      </c>
      <c r="P52" t="s">
        <v>27</v>
      </c>
    </row>
    <row r="53" spans="1:16" x14ac:dyDescent="0.2">
      <c r="A53" s="37" t="s">
        <v>54</v>
      </c>
      <c r="E53" s="41" t="s">
        <v>3061</v>
      </c>
    </row>
    <row r="54" spans="1:16" x14ac:dyDescent="0.2">
      <c r="A54" s="37" t="s">
        <v>55</v>
      </c>
      <c r="E54" s="42" t="s">
        <v>3041</v>
      </c>
    </row>
    <row r="55" spans="1:16" x14ac:dyDescent="0.2">
      <c r="A55" t="s">
        <v>57</v>
      </c>
      <c r="E55" s="41" t="s">
        <v>3043</v>
      </c>
    </row>
    <row r="56" spans="1:16" x14ac:dyDescent="0.2">
      <c r="A56" t="s">
        <v>46</v>
      </c>
      <c r="C56" s="33" t="s">
        <v>405</v>
      </c>
      <c r="E56" s="35" t="s">
        <v>1455</v>
      </c>
      <c r="J56" s="34">
        <f>0</f>
        <v>0</v>
      </c>
      <c r="K56" s="34">
        <f>0</f>
        <v>0</v>
      </c>
      <c r="L56" s="34">
        <f>0+L57+L61</f>
        <v>0</v>
      </c>
      <c r="M56" s="34">
        <f>0+M57+M61</f>
        <v>0</v>
      </c>
    </row>
    <row r="57" spans="1:16" x14ac:dyDescent="0.2">
      <c r="A57" t="s">
        <v>49</v>
      </c>
      <c r="B57" s="36" t="s">
        <v>95</v>
      </c>
      <c r="C57" s="36" t="s">
        <v>3062</v>
      </c>
      <c r="D57" s="37" t="s">
        <v>47</v>
      </c>
      <c r="E57" s="13" t="s">
        <v>3063</v>
      </c>
      <c r="F57" s="38" t="s">
        <v>283</v>
      </c>
      <c r="G57" s="39">
        <v>1</v>
      </c>
      <c r="H57" s="38">
        <v>0</v>
      </c>
      <c r="I57" s="38">
        <f>ROUND(G57*H57,6)</f>
        <v>0</v>
      </c>
      <c r="L57" s="40">
        <v>0</v>
      </c>
      <c r="M57" s="34">
        <f>ROUND(ROUND(L57,2)*ROUND(G57,3),2)</f>
        <v>0</v>
      </c>
      <c r="N57" s="38" t="s">
        <v>488</v>
      </c>
      <c r="O57">
        <f>(M57*21)/100</f>
        <v>0</v>
      </c>
      <c r="P57" t="s">
        <v>27</v>
      </c>
    </row>
    <row r="58" spans="1:16" x14ac:dyDescent="0.2">
      <c r="A58" s="37" t="s">
        <v>54</v>
      </c>
      <c r="E58" s="41" t="s">
        <v>5</v>
      </c>
    </row>
    <row r="59" spans="1:16" x14ac:dyDescent="0.2">
      <c r="A59" s="37" t="s">
        <v>55</v>
      </c>
      <c r="E59" s="42" t="s">
        <v>3041</v>
      </c>
    </row>
    <row r="60" spans="1:16" ht="102" x14ac:dyDescent="0.2">
      <c r="A60" t="s">
        <v>57</v>
      </c>
      <c r="E60" s="41" t="s">
        <v>3064</v>
      </c>
    </row>
    <row r="61" spans="1:16" x14ac:dyDescent="0.2">
      <c r="A61" t="s">
        <v>49</v>
      </c>
      <c r="B61" s="36" t="s">
        <v>98</v>
      </c>
      <c r="C61" s="36" t="s">
        <v>3065</v>
      </c>
      <c r="D61" s="37" t="s">
        <v>47</v>
      </c>
      <c r="E61" s="13" t="s">
        <v>3066</v>
      </c>
      <c r="F61" s="38" t="s">
        <v>288</v>
      </c>
      <c r="G61" s="39">
        <v>27</v>
      </c>
      <c r="H61" s="38">
        <v>0</v>
      </c>
      <c r="I61" s="38">
        <f>ROUND(G61*H61,6)</f>
        <v>0</v>
      </c>
      <c r="L61" s="40">
        <v>0</v>
      </c>
      <c r="M61" s="34">
        <f>ROUND(ROUND(L61,2)*ROUND(G61,3),2)</f>
        <v>0</v>
      </c>
      <c r="N61" s="38" t="s">
        <v>488</v>
      </c>
      <c r="O61">
        <f>(M61*21)/100</f>
        <v>0</v>
      </c>
      <c r="P61" t="s">
        <v>27</v>
      </c>
    </row>
    <row r="62" spans="1:16" x14ac:dyDescent="0.2">
      <c r="A62" s="37" t="s">
        <v>54</v>
      </c>
      <c r="E62" s="41" t="s">
        <v>5</v>
      </c>
    </row>
    <row r="63" spans="1:16" x14ac:dyDescent="0.2">
      <c r="A63" s="37" t="s">
        <v>55</v>
      </c>
      <c r="E63" s="42" t="s">
        <v>3041</v>
      </c>
    </row>
    <row r="64" spans="1:16" x14ac:dyDescent="0.2">
      <c r="A64" t="s">
        <v>57</v>
      </c>
      <c r="E64" s="41" t="s">
        <v>3043</v>
      </c>
    </row>
    <row r="65" spans="1:16" x14ac:dyDescent="0.2">
      <c r="A65" t="s">
        <v>46</v>
      </c>
      <c r="C65" s="33" t="s">
        <v>624</v>
      </c>
      <c r="E65" s="35" t="s">
        <v>625</v>
      </c>
      <c r="J65" s="34">
        <f>0</f>
        <v>0</v>
      </c>
      <c r="K65" s="34">
        <f>0</f>
        <v>0</v>
      </c>
      <c r="L65" s="34">
        <f>0+L66+L70</f>
        <v>0</v>
      </c>
      <c r="M65" s="34">
        <f>0+M66+M70</f>
        <v>0</v>
      </c>
    </row>
    <row r="66" spans="1:16" ht="25.5" x14ac:dyDescent="0.2">
      <c r="A66" t="s">
        <v>49</v>
      </c>
      <c r="B66" s="36" t="s">
        <v>101</v>
      </c>
      <c r="C66" s="36" t="s">
        <v>626</v>
      </c>
      <c r="D66" s="37" t="s">
        <v>627</v>
      </c>
      <c r="E66" s="13" t="s">
        <v>628</v>
      </c>
      <c r="F66" s="38" t="s">
        <v>629</v>
      </c>
      <c r="G66" s="39">
        <v>166</v>
      </c>
      <c r="H66" s="38">
        <v>0</v>
      </c>
      <c r="I66" s="38">
        <f>ROUND(G66*H66,6)</f>
        <v>0</v>
      </c>
      <c r="L66" s="40">
        <v>0</v>
      </c>
      <c r="M66" s="34">
        <f>ROUND(ROUND(L66,2)*ROUND(G66,3),2)</f>
        <v>0</v>
      </c>
      <c r="N66" s="38" t="s">
        <v>269</v>
      </c>
      <c r="O66">
        <f>(M66*21)/100</f>
        <v>0</v>
      </c>
      <c r="P66" t="s">
        <v>27</v>
      </c>
    </row>
    <row r="67" spans="1:16" x14ac:dyDescent="0.2">
      <c r="A67" s="37" t="s">
        <v>54</v>
      </c>
      <c r="E67" s="41" t="s">
        <v>5</v>
      </c>
    </row>
    <row r="68" spans="1:16" x14ac:dyDescent="0.2">
      <c r="A68" s="37" t="s">
        <v>55</v>
      </c>
      <c r="E68" s="42" t="s">
        <v>5</v>
      </c>
    </row>
    <row r="69" spans="1:16" ht="140.25" x14ac:dyDescent="0.2">
      <c r="A69" t="s">
        <v>57</v>
      </c>
      <c r="E69" s="41" t="s">
        <v>645</v>
      </c>
    </row>
    <row r="70" spans="1:16" ht="25.5" x14ac:dyDescent="0.2">
      <c r="A70" t="s">
        <v>49</v>
      </c>
      <c r="B70" s="36" t="s">
        <v>105</v>
      </c>
      <c r="C70" s="36" t="s">
        <v>1579</v>
      </c>
      <c r="D70" s="37" t="s">
        <v>1580</v>
      </c>
      <c r="E70" s="13" t="s">
        <v>1581</v>
      </c>
      <c r="F70" s="38" t="s">
        <v>629</v>
      </c>
      <c r="G70" s="39">
        <v>18</v>
      </c>
      <c r="H70" s="38">
        <v>0</v>
      </c>
      <c r="I70" s="38">
        <f>ROUND(G70*H70,6)</f>
        <v>0</v>
      </c>
      <c r="L70" s="40">
        <v>0</v>
      </c>
      <c r="M70" s="34">
        <f>ROUND(ROUND(L70,2)*ROUND(G70,3),2)</f>
        <v>0</v>
      </c>
      <c r="N70" s="38" t="s">
        <v>269</v>
      </c>
      <c r="O70">
        <f>(M70*21)/100</f>
        <v>0</v>
      </c>
      <c r="P70" t="s">
        <v>27</v>
      </c>
    </row>
    <row r="71" spans="1:16" x14ac:dyDescent="0.2">
      <c r="A71" s="37" t="s">
        <v>54</v>
      </c>
      <c r="E71" s="41" t="s">
        <v>3067</v>
      </c>
    </row>
    <row r="72" spans="1:16" x14ac:dyDescent="0.2">
      <c r="A72" s="37" t="s">
        <v>55</v>
      </c>
      <c r="E72" s="42" t="s">
        <v>5</v>
      </c>
    </row>
    <row r="73" spans="1:16" ht="140.25" x14ac:dyDescent="0.2">
      <c r="A73" t="s">
        <v>57</v>
      </c>
      <c r="E73"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COUNTIFS(L8:L62,"=0",A8:A62,"P")+COUNTIFS(L8:L62,"",A8:A62,"P")+SUM(Q8:Q62)</f>
        <v>13</v>
      </c>
    </row>
    <row r="8" spans="1:20" x14ac:dyDescent="0.2">
      <c r="A8" t="s">
        <v>44</v>
      </c>
      <c r="C8" s="30" t="s">
        <v>3070</v>
      </c>
      <c r="E8" s="32" t="s">
        <v>3069</v>
      </c>
      <c r="J8" s="31">
        <f>0+J9+J26+J31+J48+J57</f>
        <v>0</v>
      </c>
      <c r="K8" s="31">
        <f>0+K9+K26+K31+K48+K57</f>
        <v>0</v>
      </c>
      <c r="L8" s="31">
        <f>0+L9+L26+L31+L48+L57</f>
        <v>0</v>
      </c>
      <c r="M8" s="31">
        <f>0+M9+M26+M31+M48+M57</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2758</v>
      </c>
      <c r="D10" s="37" t="s">
        <v>47</v>
      </c>
      <c r="E10" s="13" t="s">
        <v>2759</v>
      </c>
      <c r="F10" s="38" t="s">
        <v>283</v>
      </c>
      <c r="G10" s="39">
        <v>15</v>
      </c>
      <c r="H10" s="38">
        <v>0</v>
      </c>
      <c r="I10" s="38">
        <f>ROUND(G10*H10,6)</f>
        <v>0</v>
      </c>
      <c r="L10" s="40">
        <v>0</v>
      </c>
      <c r="M10" s="34">
        <f>ROUND(ROUND(L10,2)*ROUND(G10,3),2)</f>
        <v>0</v>
      </c>
      <c r="N10" s="38" t="s">
        <v>488</v>
      </c>
      <c r="O10">
        <f>(M10*21)/100</f>
        <v>0</v>
      </c>
      <c r="P10" t="s">
        <v>27</v>
      </c>
    </row>
    <row r="11" spans="1:20" x14ac:dyDescent="0.2">
      <c r="A11" s="37" t="s">
        <v>54</v>
      </c>
      <c r="E11" s="41" t="s">
        <v>3071</v>
      </c>
    </row>
    <row r="12" spans="1:20" x14ac:dyDescent="0.2">
      <c r="A12" s="37" t="s">
        <v>55</v>
      </c>
      <c r="E12" s="42" t="s">
        <v>3041</v>
      </c>
    </row>
    <row r="13" spans="1:20" ht="318.75" x14ac:dyDescent="0.2">
      <c r="A13" t="s">
        <v>57</v>
      </c>
      <c r="E13" s="41" t="s">
        <v>2348</v>
      </c>
    </row>
    <row r="14" spans="1:20" x14ac:dyDescent="0.2">
      <c r="A14" t="s">
        <v>49</v>
      </c>
      <c r="B14" s="36" t="s">
        <v>27</v>
      </c>
      <c r="C14" s="36" t="s">
        <v>2349</v>
      </c>
      <c r="D14" s="37" t="s">
        <v>47</v>
      </c>
      <c r="E14" s="13" t="s">
        <v>2350</v>
      </c>
      <c r="F14" s="38" t="s">
        <v>283</v>
      </c>
      <c r="G14" s="39">
        <v>15</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1607</v>
      </c>
      <c r="D18" s="37" t="s">
        <v>47</v>
      </c>
      <c r="E18" s="13" t="s">
        <v>1608</v>
      </c>
      <c r="F18" s="38" t="s">
        <v>283</v>
      </c>
      <c r="G18" s="39">
        <v>10</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49</v>
      </c>
      <c r="B22" s="36" t="s">
        <v>65</v>
      </c>
      <c r="C22" s="36" t="s">
        <v>3044</v>
      </c>
      <c r="D22" s="37" t="s">
        <v>47</v>
      </c>
      <c r="E22" s="13" t="s">
        <v>3045</v>
      </c>
      <c r="F22" s="38" t="s">
        <v>283</v>
      </c>
      <c r="G22" s="39">
        <v>4</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3041</v>
      </c>
    </row>
    <row r="25" spans="1:16" x14ac:dyDescent="0.2">
      <c r="A25" t="s">
        <v>57</v>
      </c>
      <c r="E25" s="41" t="s">
        <v>3043</v>
      </c>
    </row>
    <row r="26" spans="1:16" x14ac:dyDescent="0.2">
      <c r="A26" t="s">
        <v>46</v>
      </c>
      <c r="C26" s="33" t="s">
        <v>200</v>
      </c>
      <c r="E26" s="35" t="s">
        <v>1646</v>
      </c>
      <c r="J26" s="34">
        <f>0</f>
        <v>0</v>
      </c>
      <c r="K26" s="34">
        <f>0</f>
        <v>0</v>
      </c>
      <c r="L26" s="34">
        <f>0+L27</f>
        <v>0</v>
      </c>
      <c r="M26" s="34">
        <f>0+M27</f>
        <v>0</v>
      </c>
    </row>
    <row r="27" spans="1:16" x14ac:dyDescent="0.2">
      <c r="A27" t="s">
        <v>49</v>
      </c>
      <c r="B27" s="36" t="s">
        <v>69</v>
      </c>
      <c r="C27" s="36" t="s">
        <v>3046</v>
      </c>
      <c r="D27" s="37" t="s">
        <v>47</v>
      </c>
      <c r="E27" s="13" t="s">
        <v>3047</v>
      </c>
      <c r="F27" s="38" t="s">
        <v>283</v>
      </c>
      <c r="G27" s="39">
        <v>1</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46</v>
      </c>
      <c r="C31" s="33" t="s">
        <v>352</v>
      </c>
      <c r="E31" s="35" t="s">
        <v>3050</v>
      </c>
      <c r="J31" s="34">
        <f>0</f>
        <v>0</v>
      </c>
      <c r="K31" s="34">
        <f>0</f>
        <v>0</v>
      </c>
      <c r="L31" s="34">
        <f>0+L32+L36+L40+L44</f>
        <v>0</v>
      </c>
      <c r="M31" s="34">
        <f>0+M32+M36+M40+M44</f>
        <v>0</v>
      </c>
    </row>
    <row r="32" spans="1:16" x14ac:dyDescent="0.2">
      <c r="A32" t="s">
        <v>49</v>
      </c>
      <c r="B32" s="36" t="s">
        <v>73</v>
      </c>
      <c r="C32" s="36" t="s">
        <v>3072</v>
      </c>
      <c r="D32" s="37" t="s">
        <v>47</v>
      </c>
      <c r="E32" s="13" t="s">
        <v>3073</v>
      </c>
      <c r="F32" s="38" t="s">
        <v>288</v>
      </c>
      <c r="G32" s="39">
        <v>50</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3041</v>
      </c>
    </row>
    <row r="35" spans="1:16" x14ac:dyDescent="0.2">
      <c r="A35" t="s">
        <v>57</v>
      </c>
      <c r="E35" s="41" t="s">
        <v>3043</v>
      </c>
    </row>
    <row r="36" spans="1:16" x14ac:dyDescent="0.2">
      <c r="A36" t="s">
        <v>49</v>
      </c>
      <c r="B36" s="36" t="s">
        <v>77</v>
      </c>
      <c r="C36" s="36" t="s">
        <v>1690</v>
      </c>
      <c r="D36" s="37" t="s">
        <v>47</v>
      </c>
      <c r="E36" s="13" t="s">
        <v>1691</v>
      </c>
      <c r="F36" s="38" t="s">
        <v>52</v>
      </c>
      <c r="G36" s="39">
        <v>3</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3041</v>
      </c>
    </row>
    <row r="39" spans="1:16" x14ac:dyDescent="0.2">
      <c r="A39" t="s">
        <v>57</v>
      </c>
      <c r="E39" s="41" t="s">
        <v>3043</v>
      </c>
    </row>
    <row r="40" spans="1:16" x14ac:dyDescent="0.2">
      <c r="A40" t="s">
        <v>49</v>
      </c>
      <c r="B40" s="36" t="s">
        <v>81</v>
      </c>
      <c r="C40" s="36" t="s">
        <v>3055</v>
      </c>
      <c r="D40" s="37" t="s">
        <v>47</v>
      </c>
      <c r="E40" s="13" t="s">
        <v>3056</v>
      </c>
      <c r="F40" s="38" t="s">
        <v>288</v>
      </c>
      <c r="G40" s="39">
        <v>50</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5</v>
      </c>
    </row>
    <row r="43" spans="1:16" x14ac:dyDescent="0.2">
      <c r="A43" t="s">
        <v>57</v>
      </c>
      <c r="E43" s="41" t="s">
        <v>5</v>
      </c>
    </row>
    <row r="44" spans="1:16" x14ac:dyDescent="0.2">
      <c r="A44" t="s">
        <v>49</v>
      </c>
      <c r="B44" s="36" t="s">
        <v>85</v>
      </c>
      <c r="C44" s="36" t="s">
        <v>3057</v>
      </c>
      <c r="D44" s="37" t="s">
        <v>47</v>
      </c>
      <c r="E44" s="13" t="s">
        <v>3058</v>
      </c>
      <c r="F44" s="38" t="s">
        <v>288</v>
      </c>
      <c r="G44" s="39">
        <v>50</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3041</v>
      </c>
    </row>
    <row r="47" spans="1:16" x14ac:dyDescent="0.2">
      <c r="A47" t="s">
        <v>57</v>
      </c>
      <c r="E47" s="41" t="s">
        <v>3043</v>
      </c>
    </row>
    <row r="48" spans="1:16" x14ac:dyDescent="0.2">
      <c r="A48" t="s">
        <v>46</v>
      </c>
      <c r="C48" s="33" t="s">
        <v>405</v>
      </c>
      <c r="E48" s="35" t="s">
        <v>1455</v>
      </c>
      <c r="J48" s="34">
        <f>0</f>
        <v>0</v>
      </c>
      <c r="K48" s="34">
        <f>0</f>
        <v>0</v>
      </c>
      <c r="L48" s="34">
        <f>0+L49+L53</f>
        <v>0</v>
      </c>
      <c r="M48" s="34">
        <f>0+M49+M53</f>
        <v>0</v>
      </c>
    </row>
    <row r="49" spans="1:16" x14ac:dyDescent="0.2">
      <c r="A49" t="s">
        <v>49</v>
      </c>
      <c r="B49" s="36" t="s">
        <v>88</v>
      </c>
      <c r="C49" s="36" t="s">
        <v>3062</v>
      </c>
      <c r="D49" s="37" t="s">
        <v>47</v>
      </c>
      <c r="E49" s="13" t="s">
        <v>3063</v>
      </c>
      <c r="F49" s="38" t="s">
        <v>283</v>
      </c>
      <c r="G49" s="39">
        <v>4</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3041</v>
      </c>
    </row>
    <row r="52" spans="1:16" ht="102" x14ac:dyDescent="0.2">
      <c r="A52" t="s">
        <v>57</v>
      </c>
      <c r="E52" s="41" t="s">
        <v>3074</v>
      </c>
    </row>
    <row r="53" spans="1:16" x14ac:dyDescent="0.2">
      <c r="A53" t="s">
        <v>49</v>
      </c>
      <c r="B53" s="36" t="s">
        <v>91</v>
      </c>
      <c r="C53" s="36" t="s">
        <v>3065</v>
      </c>
      <c r="D53" s="37" t="s">
        <v>47</v>
      </c>
      <c r="E53" s="13" t="s">
        <v>3075</v>
      </c>
      <c r="F53" s="38" t="s">
        <v>288</v>
      </c>
      <c r="G53" s="39">
        <v>27</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3041</v>
      </c>
    </row>
    <row r="56" spans="1:16" x14ac:dyDescent="0.2">
      <c r="A56" t="s">
        <v>57</v>
      </c>
      <c r="E56" s="41" t="s">
        <v>3043</v>
      </c>
    </row>
    <row r="57" spans="1:16" x14ac:dyDescent="0.2">
      <c r="A57" t="s">
        <v>46</v>
      </c>
      <c r="C57" s="33" t="s">
        <v>624</v>
      </c>
      <c r="E57" s="35" t="s">
        <v>625</v>
      </c>
      <c r="J57" s="34">
        <f>0</f>
        <v>0</v>
      </c>
      <c r="K57" s="34">
        <f>0</f>
        <v>0</v>
      </c>
      <c r="L57" s="34">
        <f>0+L58+L62</f>
        <v>0</v>
      </c>
      <c r="M57" s="34">
        <f>0+M58+M62</f>
        <v>0</v>
      </c>
    </row>
    <row r="58" spans="1:16" ht="25.5" x14ac:dyDescent="0.2">
      <c r="A58" t="s">
        <v>49</v>
      </c>
      <c r="B58" s="36" t="s">
        <v>95</v>
      </c>
      <c r="C58" s="36" t="s">
        <v>626</v>
      </c>
      <c r="D58" s="37" t="s">
        <v>627</v>
      </c>
      <c r="E58" s="13" t="s">
        <v>628</v>
      </c>
      <c r="F58" s="38" t="s">
        <v>629</v>
      </c>
      <c r="G58" s="39">
        <v>30</v>
      </c>
      <c r="H58" s="38">
        <v>0</v>
      </c>
      <c r="I58" s="38">
        <f>ROUND(G58*H58,6)</f>
        <v>0</v>
      </c>
      <c r="L58" s="40">
        <v>0</v>
      </c>
      <c r="M58" s="34">
        <f>ROUND(ROUND(L58,2)*ROUND(G58,3),2)</f>
        <v>0</v>
      </c>
      <c r="N58" s="38" t="s">
        <v>269</v>
      </c>
      <c r="O58">
        <f>(M58*21)/100</f>
        <v>0</v>
      </c>
      <c r="P58" t="s">
        <v>27</v>
      </c>
    </row>
    <row r="59" spans="1:16" x14ac:dyDescent="0.2">
      <c r="A59" s="37" t="s">
        <v>54</v>
      </c>
      <c r="E59" s="41" t="s">
        <v>3071</v>
      </c>
    </row>
    <row r="60" spans="1:16" x14ac:dyDescent="0.2">
      <c r="A60" s="37" t="s">
        <v>55</v>
      </c>
      <c r="E60" s="42" t="s">
        <v>5</v>
      </c>
    </row>
    <row r="61" spans="1:16" ht="140.25" x14ac:dyDescent="0.2">
      <c r="A61" t="s">
        <v>57</v>
      </c>
      <c r="E61" s="41" t="s">
        <v>2173</v>
      </c>
    </row>
    <row r="62" spans="1:16" ht="25.5" x14ac:dyDescent="0.2">
      <c r="A62" t="s">
        <v>49</v>
      </c>
      <c r="B62" s="36" t="s">
        <v>98</v>
      </c>
      <c r="C62" s="36" t="s">
        <v>1579</v>
      </c>
      <c r="D62" s="37" t="s">
        <v>1580</v>
      </c>
      <c r="E62" s="13" t="s">
        <v>1581</v>
      </c>
      <c r="F62" s="38" t="s">
        <v>629</v>
      </c>
      <c r="G62" s="39">
        <v>6</v>
      </c>
      <c r="H62" s="38">
        <v>0</v>
      </c>
      <c r="I62" s="38">
        <f>ROUND(G62*H62,6)</f>
        <v>0</v>
      </c>
      <c r="L62" s="40">
        <v>0</v>
      </c>
      <c r="M62" s="34">
        <f>ROUND(ROUND(L62,2)*ROUND(G62,3),2)</f>
        <v>0</v>
      </c>
      <c r="N62" s="38" t="s">
        <v>269</v>
      </c>
      <c r="O62">
        <f>(M62*21)/100</f>
        <v>0</v>
      </c>
      <c r="P62" t="s">
        <v>27</v>
      </c>
    </row>
    <row r="63" spans="1:16" x14ac:dyDescent="0.2">
      <c r="A63" s="37" t="s">
        <v>54</v>
      </c>
      <c r="E63" s="41" t="s">
        <v>3067</v>
      </c>
    </row>
    <row r="64" spans="1:16" x14ac:dyDescent="0.2">
      <c r="A64" s="37" t="s">
        <v>55</v>
      </c>
      <c r="E64" s="42" t="s">
        <v>5</v>
      </c>
    </row>
    <row r="65" spans="1:5" ht="140.25" x14ac:dyDescent="0.2">
      <c r="A65" t="s">
        <v>57</v>
      </c>
      <c r="E65"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COUNTIFS(L8:L37,"=0",A8:A37,"P")+COUNTIFS(L8:L37,"",A8:A37,"P")+SUM(Q8:Q37)</f>
        <v>7</v>
      </c>
    </row>
    <row r="8" spans="1:20" x14ac:dyDescent="0.2">
      <c r="A8" t="s">
        <v>44</v>
      </c>
      <c r="C8" s="30" t="s">
        <v>3078</v>
      </c>
      <c r="E8" s="32" t="s">
        <v>3077</v>
      </c>
      <c r="J8" s="31">
        <f>0+J9+J22+J31+J36</f>
        <v>0</v>
      </c>
      <c r="K8" s="31">
        <f>0+K9+K22+K31+K36</f>
        <v>0</v>
      </c>
      <c r="L8" s="31">
        <f>0+L9+L22+L31+L36</f>
        <v>0</v>
      </c>
      <c r="M8" s="31">
        <f>0+M9+M22+M31+M36</f>
        <v>0</v>
      </c>
    </row>
    <row r="9" spans="1:20" x14ac:dyDescent="0.2">
      <c r="A9" t="s">
        <v>46</v>
      </c>
      <c r="C9" s="33" t="s">
        <v>88</v>
      </c>
      <c r="E9" s="35" t="s">
        <v>501</v>
      </c>
      <c r="J9" s="34">
        <f>0</f>
        <v>0</v>
      </c>
      <c r="K9" s="34">
        <f>0</f>
        <v>0</v>
      </c>
      <c r="L9" s="34">
        <f>0+L10+L14+L18</f>
        <v>0</v>
      </c>
      <c r="M9" s="34">
        <f>0+M10+M14+M18</f>
        <v>0</v>
      </c>
    </row>
    <row r="10" spans="1:20" x14ac:dyDescent="0.2">
      <c r="A10" t="s">
        <v>49</v>
      </c>
      <c r="B10" s="36" t="s">
        <v>47</v>
      </c>
      <c r="C10" s="36" t="s">
        <v>1732</v>
      </c>
      <c r="D10" s="37" t="s">
        <v>47</v>
      </c>
      <c r="E10" s="13" t="s">
        <v>1733</v>
      </c>
      <c r="F10" s="38" t="s">
        <v>283</v>
      </c>
      <c r="G10" s="39">
        <v>6</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ht="318.75" x14ac:dyDescent="0.2">
      <c r="A13" t="s">
        <v>57</v>
      </c>
      <c r="E13" s="41" t="s">
        <v>2102</v>
      </c>
    </row>
    <row r="14" spans="1:20" x14ac:dyDescent="0.2">
      <c r="A14" t="s">
        <v>49</v>
      </c>
      <c r="B14" s="36" t="s">
        <v>27</v>
      </c>
      <c r="C14" s="36" t="s">
        <v>291</v>
      </c>
      <c r="D14" s="37" t="s">
        <v>47</v>
      </c>
      <c r="E14" s="13" t="s">
        <v>292</v>
      </c>
      <c r="F14" s="38" t="s">
        <v>283</v>
      </c>
      <c r="G14" s="39">
        <v>3</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3044</v>
      </c>
      <c r="D18" s="37" t="s">
        <v>47</v>
      </c>
      <c r="E18" s="13" t="s">
        <v>3045</v>
      </c>
      <c r="F18" s="38" t="s">
        <v>283</v>
      </c>
      <c r="G18" s="39">
        <v>3</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46</v>
      </c>
      <c r="C22" s="33" t="s">
        <v>352</v>
      </c>
      <c r="E22" s="35" t="s">
        <v>3050</v>
      </c>
      <c r="J22" s="34">
        <f>0</f>
        <v>0</v>
      </c>
      <c r="K22" s="34">
        <f>0</f>
        <v>0</v>
      </c>
      <c r="L22" s="34">
        <f>0+L23+L27</f>
        <v>0</v>
      </c>
      <c r="M22" s="34">
        <f>0+M23+M27</f>
        <v>0</v>
      </c>
    </row>
    <row r="23" spans="1:16" x14ac:dyDescent="0.2">
      <c r="A23" t="s">
        <v>49</v>
      </c>
      <c r="B23" s="36" t="s">
        <v>65</v>
      </c>
      <c r="C23" s="36" t="s">
        <v>3079</v>
      </c>
      <c r="D23" s="37" t="s">
        <v>47</v>
      </c>
      <c r="E23" s="13" t="s">
        <v>3080</v>
      </c>
      <c r="F23" s="38" t="s">
        <v>52</v>
      </c>
      <c r="G23" s="39">
        <v>1</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3041</v>
      </c>
    </row>
    <row r="26" spans="1:16" x14ac:dyDescent="0.2">
      <c r="A26" t="s">
        <v>57</v>
      </c>
      <c r="E26" s="41" t="s">
        <v>3043</v>
      </c>
    </row>
    <row r="27" spans="1:16" x14ac:dyDescent="0.2">
      <c r="A27" t="s">
        <v>49</v>
      </c>
      <c r="B27" s="36" t="s">
        <v>69</v>
      </c>
      <c r="C27" s="36" t="s">
        <v>2590</v>
      </c>
      <c r="D27" s="37" t="s">
        <v>47</v>
      </c>
      <c r="E27" s="13" t="s">
        <v>2591</v>
      </c>
      <c r="F27" s="38" t="s">
        <v>52</v>
      </c>
      <c r="G27" s="39">
        <v>3</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46</v>
      </c>
      <c r="C31" s="33" t="s">
        <v>405</v>
      </c>
      <c r="E31" s="35" t="s">
        <v>1455</v>
      </c>
      <c r="J31" s="34">
        <f>0</f>
        <v>0</v>
      </c>
      <c r="K31" s="34">
        <f>0</f>
        <v>0</v>
      </c>
      <c r="L31" s="34">
        <f>0+L32</f>
        <v>0</v>
      </c>
      <c r="M31" s="34">
        <f>0+M32</f>
        <v>0</v>
      </c>
    </row>
    <row r="32" spans="1:16" x14ac:dyDescent="0.2">
      <c r="A32" t="s">
        <v>49</v>
      </c>
      <c r="B32" s="36" t="s">
        <v>73</v>
      </c>
      <c r="C32" s="36" t="s">
        <v>3062</v>
      </c>
      <c r="D32" s="37" t="s">
        <v>47</v>
      </c>
      <c r="E32" s="13" t="s">
        <v>3063</v>
      </c>
      <c r="F32" s="38" t="s">
        <v>283</v>
      </c>
      <c r="G32" s="39">
        <v>3</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3041</v>
      </c>
    </row>
    <row r="35" spans="1:16" ht="102" x14ac:dyDescent="0.2">
      <c r="A35" t="s">
        <v>57</v>
      </c>
      <c r="E35" s="41" t="s">
        <v>3074</v>
      </c>
    </row>
    <row r="36" spans="1:16" x14ac:dyDescent="0.2">
      <c r="A36" t="s">
        <v>46</v>
      </c>
      <c r="C36" s="33" t="s">
        <v>624</v>
      </c>
      <c r="E36" s="35" t="s">
        <v>625</v>
      </c>
      <c r="J36" s="34">
        <f>0</f>
        <v>0</v>
      </c>
      <c r="K36" s="34">
        <f>0</f>
        <v>0</v>
      </c>
      <c r="L36" s="34">
        <f>0+L37</f>
        <v>0</v>
      </c>
      <c r="M36" s="34">
        <f>0+M37</f>
        <v>0</v>
      </c>
    </row>
    <row r="37" spans="1:16" ht="25.5" x14ac:dyDescent="0.2">
      <c r="A37" t="s">
        <v>49</v>
      </c>
      <c r="B37" s="36" t="s">
        <v>77</v>
      </c>
      <c r="C37" s="36" t="s">
        <v>1579</v>
      </c>
      <c r="D37" s="37" t="s">
        <v>1580</v>
      </c>
      <c r="E37" s="13" t="s">
        <v>1581</v>
      </c>
      <c r="F37" s="38" t="s">
        <v>629</v>
      </c>
      <c r="G37" s="39">
        <v>4</v>
      </c>
      <c r="H37" s="38">
        <v>0</v>
      </c>
      <c r="I37" s="38">
        <f>ROUND(G37*H37,6)</f>
        <v>0</v>
      </c>
      <c r="L37" s="40">
        <v>0</v>
      </c>
      <c r="M37" s="34">
        <f>ROUND(ROUND(L37,2)*ROUND(G37,3),2)</f>
        <v>0</v>
      </c>
      <c r="N37" s="38" t="s">
        <v>269</v>
      </c>
      <c r="O37">
        <f>(M37*21)/100</f>
        <v>0</v>
      </c>
      <c r="P37" t="s">
        <v>27</v>
      </c>
    </row>
    <row r="38" spans="1:16" x14ac:dyDescent="0.2">
      <c r="A38" s="37" t="s">
        <v>54</v>
      </c>
      <c r="E38" s="41" t="s">
        <v>3081</v>
      </c>
    </row>
    <row r="39" spans="1:16" x14ac:dyDescent="0.2">
      <c r="A39" s="37" t="s">
        <v>55</v>
      </c>
      <c r="E39" s="42" t="s">
        <v>5</v>
      </c>
    </row>
    <row r="40" spans="1:16" ht="140.25" x14ac:dyDescent="0.2">
      <c r="A40" t="s">
        <v>57</v>
      </c>
      <c r="E40"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COUNTIFS(L8:L58,"=0",A8:A58,"P")+COUNTIFS(L8:L58,"",A8:A58,"P")+SUM(Q8:Q58)</f>
        <v>12</v>
      </c>
    </row>
    <row r="8" spans="1:20" x14ac:dyDescent="0.2">
      <c r="A8" t="s">
        <v>44</v>
      </c>
      <c r="C8" s="30" t="s">
        <v>3084</v>
      </c>
      <c r="E8" s="32" t="s">
        <v>3083</v>
      </c>
      <c r="J8" s="31">
        <f>0+J9+J22+J27+J32+J57</f>
        <v>0</v>
      </c>
      <c r="K8" s="31">
        <f>0+K9+K22+K27+K32+K57</f>
        <v>0</v>
      </c>
      <c r="L8" s="31">
        <f>0+L9+L22+L27+L32+L57</f>
        <v>0</v>
      </c>
      <c r="M8" s="31">
        <f>0+M9+M22+M27+M32+M57</f>
        <v>0</v>
      </c>
    </row>
    <row r="9" spans="1:20" x14ac:dyDescent="0.2">
      <c r="A9" t="s">
        <v>46</v>
      </c>
      <c r="C9" s="33" t="s">
        <v>88</v>
      </c>
      <c r="E9" s="35" t="s">
        <v>501</v>
      </c>
      <c r="J9" s="34">
        <f>0</f>
        <v>0</v>
      </c>
      <c r="K9" s="34">
        <f>0</f>
        <v>0</v>
      </c>
      <c r="L9" s="34">
        <f>0+L10+L14+L18</f>
        <v>0</v>
      </c>
      <c r="M9" s="34">
        <f>0+M10+M14+M18</f>
        <v>0</v>
      </c>
    </row>
    <row r="10" spans="1:20" x14ac:dyDescent="0.2">
      <c r="A10" t="s">
        <v>49</v>
      </c>
      <c r="B10" s="36" t="s">
        <v>47</v>
      </c>
      <c r="C10" s="36" t="s">
        <v>1599</v>
      </c>
      <c r="D10" s="37" t="s">
        <v>47</v>
      </c>
      <c r="E10" s="13" t="s">
        <v>1600</v>
      </c>
      <c r="F10" s="38" t="s">
        <v>283</v>
      </c>
      <c r="G10" s="39">
        <v>12</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x14ac:dyDescent="0.2">
      <c r="A13" t="s">
        <v>57</v>
      </c>
      <c r="E13" s="41" t="s">
        <v>3043</v>
      </c>
    </row>
    <row r="14" spans="1:20" x14ac:dyDescent="0.2">
      <c r="A14" t="s">
        <v>49</v>
      </c>
      <c r="B14" s="36" t="s">
        <v>27</v>
      </c>
      <c r="C14" s="36" t="s">
        <v>291</v>
      </c>
      <c r="D14" s="37" t="s">
        <v>47</v>
      </c>
      <c r="E14" s="13" t="s">
        <v>292</v>
      </c>
      <c r="F14" s="38" t="s">
        <v>283</v>
      </c>
      <c r="G14" s="39">
        <v>10</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3044</v>
      </c>
      <c r="D18" s="37" t="s">
        <v>47</v>
      </c>
      <c r="E18" s="13" t="s">
        <v>3045</v>
      </c>
      <c r="F18" s="38" t="s">
        <v>283</v>
      </c>
      <c r="G18" s="39">
        <v>1.5</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46</v>
      </c>
      <c r="C22" s="33" t="s">
        <v>200</v>
      </c>
      <c r="E22" s="35" t="s">
        <v>1646</v>
      </c>
      <c r="J22" s="34">
        <f>0</f>
        <v>0</v>
      </c>
      <c r="K22" s="34">
        <f>0</f>
        <v>0</v>
      </c>
      <c r="L22" s="34">
        <f>0+L23</f>
        <v>0</v>
      </c>
      <c r="M22" s="34">
        <f>0+M23</f>
        <v>0</v>
      </c>
    </row>
    <row r="23" spans="1:16" x14ac:dyDescent="0.2">
      <c r="A23" t="s">
        <v>49</v>
      </c>
      <c r="B23" s="36" t="s">
        <v>65</v>
      </c>
      <c r="C23" s="36" t="s">
        <v>3046</v>
      </c>
      <c r="D23" s="37" t="s">
        <v>47</v>
      </c>
      <c r="E23" s="13" t="s">
        <v>3047</v>
      </c>
      <c r="F23" s="38" t="s">
        <v>283</v>
      </c>
      <c r="G23" s="39">
        <v>0.5</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3041</v>
      </c>
    </row>
    <row r="26" spans="1:16" x14ac:dyDescent="0.2">
      <c r="A26" t="s">
        <v>57</v>
      </c>
      <c r="E26" s="41" t="s">
        <v>3043</v>
      </c>
    </row>
    <row r="27" spans="1:16" x14ac:dyDescent="0.2">
      <c r="A27" t="s">
        <v>46</v>
      </c>
      <c r="C27" s="33" t="s">
        <v>2160</v>
      </c>
      <c r="E27" s="35" t="s">
        <v>2161</v>
      </c>
      <c r="J27" s="34">
        <f>0</f>
        <v>0</v>
      </c>
      <c r="K27" s="34">
        <f>0</f>
        <v>0</v>
      </c>
      <c r="L27" s="34">
        <f>0+L28</f>
        <v>0</v>
      </c>
      <c r="M27" s="34">
        <f>0+M28</f>
        <v>0</v>
      </c>
    </row>
    <row r="28" spans="1:16" x14ac:dyDescent="0.2">
      <c r="A28" t="s">
        <v>49</v>
      </c>
      <c r="B28" s="36" t="s">
        <v>69</v>
      </c>
      <c r="C28" s="36" t="s">
        <v>3085</v>
      </c>
      <c r="D28" s="37" t="s">
        <v>47</v>
      </c>
      <c r="E28" s="13" t="s">
        <v>3086</v>
      </c>
      <c r="F28" s="38" t="s">
        <v>504</v>
      </c>
      <c r="G28" s="39">
        <v>201</v>
      </c>
      <c r="H28" s="38">
        <v>0</v>
      </c>
      <c r="I28" s="38">
        <f>ROUND(G28*H28,6)</f>
        <v>0</v>
      </c>
      <c r="L28" s="40">
        <v>0</v>
      </c>
      <c r="M28" s="34">
        <f>ROUND(ROUND(L28,2)*ROUND(G28,3),2)</f>
        <v>0</v>
      </c>
      <c r="N28" s="38" t="s">
        <v>488</v>
      </c>
      <c r="O28">
        <f>(M28*21)/100</f>
        <v>0</v>
      </c>
      <c r="P28" t="s">
        <v>27</v>
      </c>
    </row>
    <row r="29" spans="1:16" x14ac:dyDescent="0.2">
      <c r="A29" s="37" t="s">
        <v>54</v>
      </c>
      <c r="E29" s="41" t="s">
        <v>5</v>
      </c>
    </row>
    <row r="30" spans="1:16" x14ac:dyDescent="0.2">
      <c r="A30" s="37" t="s">
        <v>55</v>
      </c>
      <c r="E30" s="42" t="s">
        <v>5</v>
      </c>
    </row>
    <row r="31" spans="1:16" ht="63.75" x14ac:dyDescent="0.2">
      <c r="A31" t="s">
        <v>57</v>
      </c>
      <c r="E31" s="41" t="s">
        <v>3087</v>
      </c>
    </row>
    <row r="32" spans="1:16" x14ac:dyDescent="0.2">
      <c r="A32" t="s">
        <v>46</v>
      </c>
      <c r="C32" s="33" t="s">
        <v>352</v>
      </c>
      <c r="E32" s="35" t="s">
        <v>3050</v>
      </c>
      <c r="J32" s="34">
        <f>0</f>
        <v>0</v>
      </c>
      <c r="K32" s="34">
        <f>0</f>
        <v>0</v>
      </c>
      <c r="L32" s="34">
        <f>0+L33+L37+L41+L45+L49+L53</f>
        <v>0</v>
      </c>
      <c r="M32" s="34">
        <f>0+M33+M37+M41+M45+M49+M53</f>
        <v>0</v>
      </c>
    </row>
    <row r="33" spans="1:16" x14ac:dyDescent="0.2">
      <c r="A33" t="s">
        <v>49</v>
      </c>
      <c r="B33" s="36" t="s">
        <v>73</v>
      </c>
      <c r="C33" s="36" t="s">
        <v>3088</v>
      </c>
      <c r="D33" s="37" t="s">
        <v>47</v>
      </c>
      <c r="E33" s="13" t="s">
        <v>3089</v>
      </c>
      <c r="F33" s="38" t="s">
        <v>288</v>
      </c>
      <c r="G33" s="39">
        <v>290</v>
      </c>
      <c r="H33" s="38">
        <v>0</v>
      </c>
      <c r="I33" s="38">
        <f>ROUND(G33*H33,6)</f>
        <v>0</v>
      </c>
      <c r="L33" s="40">
        <v>0</v>
      </c>
      <c r="M33" s="34">
        <f>ROUND(ROUND(L33,2)*ROUND(G33,3),2)</f>
        <v>0</v>
      </c>
      <c r="N33" s="38" t="s">
        <v>488</v>
      </c>
      <c r="O33">
        <f>(M33*21)/100</f>
        <v>0</v>
      </c>
      <c r="P33" t="s">
        <v>27</v>
      </c>
    </row>
    <row r="34" spans="1:16" x14ac:dyDescent="0.2">
      <c r="A34" s="37" t="s">
        <v>54</v>
      </c>
      <c r="E34" s="41" t="s">
        <v>5</v>
      </c>
    </row>
    <row r="35" spans="1:16" x14ac:dyDescent="0.2">
      <c r="A35" s="37" t="s">
        <v>55</v>
      </c>
      <c r="E35" s="42" t="s">
        <v>3041</v>
      </c>
    </row>
    <row r="36" spans="1:16" x14ac:dyDescent="0.2">
      <c r="A36" t="s">
        <v>57</v>
      </c>
      <c r="E36" s="41" t="s">
        <v>3043</v>
      </c>
    </row>
    <row r="37" spans="1:16" x14ac:dyDescent="0.2">
      <c r="A37" t="s">
        <v>49</v>
      </c>
      <c r="B37" s="36" t="s">
        <v>77</v>
      </c>
      <c r="C37" s="36" t="s">
        <v>3090</v>
      </c>
      <c r="D37" s="37" t="s">
        <v>47</v>
      </c>
      <c r="E37" s="13" t="s">
        <v>3091</v>
      </c>
      <c r="F37" s="38" t="s">
        <v>288</v>
      </c>
      <c r="G37" s="39">
        <v>180</v>
      </c>
      <c r="H37" s="38">
        <v>0</v>
      </c>
      <c r="I37" s="38">
        <f>ROUND(G37*H37,6)</f>
        <v>0</v>
      </c>
      <c r="L37" s="40">
        <v>0</v>
      </c>
      <c r="M37" s="34">
        <f>ROUND(ROUND(L37,2)*ROUND(G37,3),2)</f>
        <v>0</v>
      </c>
      <c r="N37" s="38" t="s">
        <v>488</v>
      </c>
      <c r="O37">
        <f>(M37*21)/100</f>
        <v>0</v>
      </c>
      <c r="P37" t="s">
        <v>27</v>
      </c>
    </row>
    <row r="38" spans="1:16" x14ac:dyDescent="0.2">
      <c r="A38" s="37" t="s">
        <v>54</v>
      </c>
      <c r="E38" s="41" t="s">
        <v>5</v>
      </c>
    </row>
    <row r="39" spans="1:16" x14ac:dyDescent="0.2">
      <c r="A39" s="37" t="s">
        <v>55</v>
      </c>
      <c r="E39" s="42" t="s">
        <v>5</v>
      </c>
    </row>
    <row r="40" spans="1:16" x14ac:dyDescent="0.2">
      <c r="A40" t="s">
        <v>57</v>
      </c>
      <c r="E40" s="41" t="s">
        <v>5</v>
      </c>
    </row>
    <row r="41" spans="1:16" x14ac:dyDescent="0.2">
      <c r="A41" t="s">
        <v>49</v>
      </c>
      <c r="B41" s="36" t="s">
        <v>81</v>
      </c>
      <c r="C41" s="36" t="s">
        <v>3092</v>
      </c>
      <c r="D41" s="37" t="s">
        <v>47</v>
      </c>
      <c r="E41" s="13" t="s">
        <v>3093</v>
      </c>
      <c r="F41" s="38" t="s">
        <v>52</v>
      </c>
      <c r="G41" s="39">
        <v>2</v>
      </c>
      <c r="H41" s="38">
        <v>0</v>
      </c>
      <c r="I41" s="38">
        <f>ROUND(G41*H41,6)</f>
        <v>0</v>
      </c>
      <c r="L41" s="40">
        <v>0</v>
      </c>
      <c r="M41" s="34">
        <f>ROUND(ROUND(L41,2)*ROUND(G41,3),2)</f>
        <v>0</v>
      </c>
      <c r="N41" s="38" t="s">
        <v>488</v>
      </c>
      <c r="O41">
        <f>(M41*21)/100</f>
        <v>0</v>
      </c>
      <c r="P41" t="s">
        <v>27</v>
      </c>
    </row>
    <row r="42" spans="1:16" x14ac:dyDescent="0.2">
      <c r="A42" s="37" t="s">
        <v>54</v>
      </c>
      <c r="E42" s="41" t="s">
        <v>5</v>
      </c>
    </row>
    <row r="43" spans="1:16" x14ac:dyDescent="0.2">
      <c r="A43" s="37" t="s">
        <v>55</v>
      </c>
      <c r="E43" s="42" t="s">
        <v>5</v>
      </c>
    </row>
    <row r="44" spans="1:16" x14ac:dyDescent="0.2">
      <c r="A44" t="s">
        <v>57</v>
      </c>
      <c r="E44" s="41" t="s">
        <v>5</v>
      </c>
    </row>
    <row r="45" spans="1:16" x14ac:dyDescent="0.2">
      <c r="A45" t="s">
        <v>49</v>
      </c>
      <c r="B45" s="36" t="s">
        <v>85</v>
      </c>
      <c r="C45" s="36" t="s">
        <v>3094</v>
      </c>
      <c r="D45" s="37" t="s">
        <v>47</v>
      </c>
      <c r="E45" s="13" t="s">
        <v>3095</v>
      </c>
      <c r="F45" s="38" t="s">
        <v>288</v>
      </c>
      <c r="G45" s="39">
        <v>470</v>
      </c>
      <c r="H45" s="38">
        <v>0</v>
      </c>
      <c r="I45" s="38">
        <f>ROUND(G45*H45,6)</f>
        <v>0</v>
      </c>
      <c r="L45" s="40">
        <v>0</v>
      </c>
      <c r="M45" s="34">
        <f>ROUND(ROUND(L45,2)*ROUND(G45,3),2)</f>
        <v>0</v>
      </c>
      <c r="N45" s="38" t="s">
        <v>488</v>
      </c>
      <c r="O45">
        <f>(M45*21)/100</f>
        <v>0</v>
      </c>
      <c r="P45" t="s">
        <v>27</v>
      </c>
    </row>
    <row r="46" spans="1:16" x14ac:dyDescent="0.2">
      <c r="A46" s="37" t="s">
        <v>54</v>
      </c>
      <c r="E46" s="41" t="s">
        <v>5</v>
      </c>
    </row>
    <row r="47" spans="1:16" x14ac:dyDescent="0.2">
      <c r="A47" s="37" t="s">
        <v>55</v>
      </c>
      <c r="E47" s="42" t="s">
        <v>5</v>
      </c>
    </row>
    <row r="48" spans="1:16" x14ac:dyDescent="0.2">
      <c r="A48" t="s">
        <v>57</v>
      </c>
      <c r="E48" s="41" t="s">
        <v>5</v>
      </c>
    </row>
    <row r="49" spans="1:16" x14ac:dyDescent="0.2">
      <c r="A49" t="s">
        <v>49</v>
      </c>
      <c r="B49" s="36" t="s">
        <v>88</v>
      </c>
      <c r="C49" s="36" t="s">
        <v>3096</v>
      </c>
      <c r="D49" s="37" t="s">
        <v>47</v>
      </c>
      <c r="E49" s="13" t="s">
        <v>3097</v>
      </c>
      <c r="F49" s="38" t="s">
        <v>288</v>
      </c>
      <c r="G49" s="39">
        <v>470</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3041</v>
      </c>
    </row>
    <row r="52" spans="1:16" x14ac:dyDescent="0.2">
      <c r="A52" t="s">
        <v>57</v>
      </c>
      <c r="E52" s="41" t="s">
        <v>3043</v>
      </c>
    </row>
    <row r="53" spans="1:16" x14ac:dyDescent="0.2">
      <c r="A53" t="s">
        <v>49</v>
      </c>
      <c r="B53" s="36" t="s">
        <v>91</v>
      </c>
      <c r="C53" s="36" t="s">
        <v>3098</v>
      </c>
      <c r="D53" s="37" t="s">
        <v>47</v>
      </c>
      <c r="E53" s="13" t="s">
        <v>3099</v>
      </c>
      <c r="F53" s="38" t="s">
        <v>52</v>
      </c>
      <c r="G53" s="39">
        <v>6</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3041</v>
      </c>
    </row>
    <row r="56" spans="1:16" x14ac:dyDescent="0.2">
      <c r="A56" t="s">
        <v>57</v>
      </c>
      <c r="E56" s="41" t="s">
        <v>3043</v>
      </c>
    </row>
    <row r="57" spans="1:16" x14ac:dyDescent="0.2">
      <c r="A57" t="s">
        <v>46</v>
      </c>
      <c r="C57" s="33" t="s">
        <v>405</v>
      </c>
      <c r="E57" s="35" t="s">
        <v>1455</v>
      </c>
      <c r="J57" s="34">
        <f>0</f>
        <v>0</v>
      </c>
      <c r="K57" s="34">
        <f>0</f>
        <v>0</v>
      </c>
      <c r="L57" s="34">
        <f>0+L58</f>
        <v>0</v>
      </c>
      <c r="M57" s="34">
        <f>0+M58</f>
        <v>0</v>
      </c>
    </row>
    <row r="58" spans="1:16" x14ac:dyDescent="0.2">
      <c r="A58" t="s">
        <v>49</v>
      </c>
      <c r="B58" s="36" t="s">
        <v>95</v>
      </c>
      <c r="C58" s="36" t="s">
        <v>3100</v>
      </c>
      <c r="D58" s="37" t="s">
        <v>47</v>
      </c>
      <c r="E58" s="13" t="s">
        <v>3101</v>
      </c>
      <c r="F58" s="38" t="s">
        <v>288</v>
      </c>
      <c r="G58" s="39">
        <v>290</v>
      </c>
      <c r="H58" s="38">
        <v>0</v>
      </c>
      <c r="I58" s="38">
        <f>ROUND(G58*H58,6)</f>
        <v>0</v>
      </c>
      <c r="L58" s="40">
        <v>0</v>
      </c>
      <c r="M58" s="34">
        <f>ROUND(ROUND(L58,2)*ROUND(G58,3),2)</f>
        <v>0</v>
      </c>
      <c r="N58" s="38" t="s">
        <v>488</v>
      </c>
      <c r="O58">
        <f>(M58*21)/100</f>
        <v>0</v>
      </c>
      <c r="P58" t="s">
        <v>27</v>
      </c>
    </row>
    <row r="59" spans="1:16" x14ac:dyDescent="0.2">
      <c r="A59" s="37" t="s">
        <v>54</v>
      </c>
      <c r="E59" s="41" t="s">
        <v>3102</v>
      </c>
    </row>
    <row r="60" spans="1:16" x14ac:dyDescent="0.2">
      <c r="A60" s="37" t="s">
        <v>55</v>
      </c>
      <c r="E60" s="42" t="s">
        <v>3041</v>
      </c>
    </row>
    <row r="61" spans="1:16" x14ac:dyDescent="0.2">
      <c r="A61" t="s">
        <v>57</v>
      </c>
      <c r="E61" s="41" t="s">
        <v>3043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COUNTIFS(L8:L78,"=0",A8:A78,"P")+COUNTIFS(L8:L78,"",A8:A78,"P")+SUM(Q8:Q78)</f>
        <v>17</v>
      </c>
    </row>
    <row r="8" spans="1:20" x14ac:dyDescent="0.2">
      <c r="A8" t="s">
        <v>44</v>
      </c>
      <c r="C8" s="30" t="s">
        <v>3105</v>
      </c>
      <c r="E8" s="32" t="s">
        <v>3104</v>
      </c>
      <c r="J8" s="31">
        <f>0+J9+J26+J31+J68+J73</f>
        <v>0</v>
      </c>
      <c r="K8" s="31">
        <f>0+K9+K26+K31+K68+K73</f>
        <v>0</v>
      </c>
      <c r="L8" s="31">
        <f>0+L9+L26+L31+L68+L73</f>
        <v>0</v>
      </c>
      <c r="M8" s="31">
        <f>0+M9+M26+M31+M68+M73</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1732</v>
      </c>
      <c r="D10" s="37" t="s">
        <v>47</v>
      </c>
      <c r="E10" s="13" t="s">
        <v>1733</v>
      </c>
      <c r="F10" s="38" t="s">
        <v>283</v>
      </c>
      <c r="G10" s="39">
        <v>62</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ht="318.75" x14ac:dyDescent="0.2">
      <c r="A13" t="s">
        <v>57</v>
      </c>
      <c r="E13" s="41" t="s">
        <v>2102</v>
      </c>
    </row>
    <row r="14" spans="1:20" x14ac:dyDescent="0.2">
      <c r="A14" t="s">
        <v>49</v>
      </c>
      <c r="B14" s="36" t="s">
        <v>27</v>
      </c>
      <c r="C14" s="36" t="s">
        <v>2349</v>
      </c>
      <c r="D14" s="37" t="s">
        <v>47</v>
      </c>
      <c r="E14" s="13" t="s">
        <v>2350</v>
      </c>
      <c r="F14" s="38" t="s">
        <v>283</v>
      </c>
      <c r="G14" s="39">
        <v>62</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291</v>
      </c>
      <c r="D18" s="37" t="s">
        <v>47</v>
      </c>
      <c r="E18" s="13" t="s">
        <v>292</v>
      </c>
      <c r="F18" s="38" t="s">
        <v>283</v>
      </c>
      <c r="G18" s="39">
        <v>38</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49</v>
      </c>
      <c r="B22" s="36" t="s">
        <v>65</v>
      </c>
      <c r="C22" s="36" t="s">
        <v>3044</v>
      </c>
      <c r="D22" s="37" t="s">
        <v>47</v>
      </c>
      <c r="E22" s="13" t="s">
        <v>3045</v>
      </c>
      <c r="F22" s="38" t="s">
        <v>283</v>
      </c>
      <c r="G22" s="39">
        <v>12</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3041</v>
      </c>
    </row>
    <row r="25" spans="1:16" x14ac:dyDescent="0.2">
      <c r="A25" t="s">
        <v>57</v>
      </c>
      <c r="E25" s="41" t="s">
        <v>3043</v>
      </c>
    </row>
    <row r="26" spans="1:16" x14ac:dyDescent="0.2">
      <c r="A26" t="s">
        <v>46</v>
      </c>
      <c r="C26" s="33" t="s">
        <v>200</v>
      </c>
      <c r="E26" s="35" t="s">
        <v>1646</v>
      </c>
      <c r="J26" s="34">
        <f>0</f>
        <v>0</v>
      </c>
      <c r="K26" s="34">
        <f>0</f>
        <v>0</v>
      </c>
      <c r="L26" s="34">
        <f>0+L27</f>
        <v>0</v>
      </c>
      <c r="M26" s="34">
        <f>0+M27</f>
        <v>0</v>
      </c>
    </row>
    <row r="27" spans="1:16" x14ac:dyDescent="0.2">
      <c r="A27" t="s">
        <v>49</v>
      </c>
      <c r="B27" s="36" t="s">
        <v>69</v>
      </c>
      <c r="C27" s="36" t="s">
        <v>3046</v>
      </c>
      <c r="D27" s="37" t="s">
        <v>47</v>
      </c>
      <c r="E27" s="13" t="s">
        <v>3047</v>
      </c>
      <c r="F27" s="38" t="s">
        <v>283</v>
      </c>
      <c r="G27" s="39">
        <v>6</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46</v>
      </c>
      <c r="C31" s="33" t="s">
        <v>352</v>
      </c>
      <c r="E31" s="35" t="s">
        <v>3050</v>
      </c>
      <c r="J31" s="34">
        <f>0</f>
        <v>0</v>
      </c>
      <c r="K31" s="34">
        <f>0</f>
        <v>0</v>
      </c>
      <c r="L31" s="34">
        <f>0+L32+L36+L40+L44+L48+L52+L56+L60+L64</f>
        <v>0</v>
      </c>
      <c r="M31" s="34">
        <f>0+M32+M36+M40+M44+M48+M52+M56+M60+M64</f>
        <v>0</v>
      </c>
    </row>
    <row r="32" spans="1:16" x14ac:dyDescent="0.2">
      <c r="A32" t="s">
        <v>49</v>
      </c>
      <c r="B32" s="36" t="s">
        <v>73</v>
      </c>
      <c r="C32" s="36" t="s">
        <v>3106</v>
      </c>
      <c r="D32" s="37" t="s">
        <v>47</v>
      </c>
      <c r="E32" s="13" t="s">
        <v>3107</v>
      </c>
      <c r="F32" s="38" t="s">
        <v>288</v>
      </c>
      <c r="G32" s="39">
        <v>60</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3041</v>
      </c>
    </row>
    <row r="35" spans="1:16" x14ac:dyDescent="0.2">
      <c r="A35" t="s">
        <v>57</v>
      </c>
      <c r="E35" s="41" t="s">
        <v>3043</v>
      </c>
    </row>
    <row r="36" spans="1:16" x14ac:dyDescent="0.2">
      <c r="A36" t="s">
        <v>49</v>
      </c>
      <c r="B36" s="36" t="s">
        <v>77</v>
      </c>
      <c r="C36" s="36" t="s">
        <v>3108</v>
      </c>
      <c r="D36" s="37" t="s">
        <v>47</v>
      </c>
      <c r="E36" s="13" t="s">
        <v>3109</v>
      </c>
      <c r="F36" s="38" t="s">
        <v>52</v>
      </c>
      <c r="G36" s="39">
        <v>1</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3041</v>
      </c>
    </row>
    <row r="39" spans="1:16" x14ac:dyDescent="0.2">
      <c r="A39" t="s">
        <v>57</v>
      </c>
      <c r="E39" s="41" t="s">
        <v>3043</v>
      </c>
    </row>
    <row r="40" spans="1:16" x14ac:dyDescent="0.2">
      <c r="A40" t="s">
        <v>49</v>
      </c>
      <c r="B40" s="36" t="s">
        <v>81</v>
      </c>
      <c r="C40" s="36" t="s">
        <v>3110</v>
      </c>
      <c r="D40" s="37" t="s">
        <v>47</v>
      </c>
      <c r="E40" s="13" t="s">
        <v>3111</v>
      </c>
      <c r="F40" s="38" t="s">
        <v>52</v>
      </c>
      <c r="G40" s="39">
        <v>1</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3041</v>
      </c>
    </row>
    <row r="43" spans="1:16" x14ac:dyDescent="0.2">
      <c r="A43" t="s">
        <v>57</v>
      </c>
      <c r="E43" s="41" t="s">
        <v>3043</v>
      </c>
    </row>
    <row r="44" spans="1:16" x14ac:dyDescent="0.2">
      <c r="A44" t="s">
        <v>49</v>
      </c>
      <c r="B44" s="36" t="s">
        <v>85</v>
      </c>
      <c r="C44" s="36" t="s">
        <v>3112</v>
      </c>
      <c r="D44" s="37" t="s">
        <v>47</v>
      </c>
      <c r="E44" s="13" t="s">
        <v>3113</v>
      </c>
      <c r="F44" s="38" t="s">
        <v>52</v>
      </c>
      <c r="G44" s="39">
        <v>1</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3041</v>
      </c>
    </row>
    <row r="47" spans="1:16" x14ac:dyDescent="0.2">
      <c r="A47" t="s">
        <v>57</v>
      </c>
      <c r="E47" s="41" t="s">
        <v>3043</v>
      </c>
    </row>
    <row r="48" spans="1:16" x14ac:dyDescent="0.2">
      <c r="A48" t="s">
        <v>49</v>
      </c>
      <c r="B48" s="36" t="s">
        <v>88</v>
      </c>
      <c r="C48" s="36" t="s">
        <v>3114</v>
      </c>
      <c r="D48" s="37" t="s">
        <v>47</v>
      </c>
      <c r="E48" s="13" t="s">
        <v>3115</v>
      </c>
      <c r="F48" s="38" t="s">
        <v>288</v>
      </c>
      <c r="G48" s="39">
        <v>30</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3041</v>
      </c>
    </row>
    <row r="51" spans="1:16" x14ac:dyDescent="0.2">
      <c r="A51" t="s">
        <v>57</v>
      </c>
      <c r="E51" s="41" t="s">
        <v>3043</v>
      </c>
    </row>
    <row r="52" spans="1:16" x14ac:dyDescent="0.2">
      <c r="A52" t="s">
        <v>49</v>
      </c>
      <c r="B52" s="36" t="s">
        <v>91</v>
      </c>
      <c r="C52" s="36" t="s">
        <v>3116</v>
      </c>
      <c r="D52" s="37" t="s">
        <v>47</v>
      </c>
      <c r="E52" s="13" t="s">
        <v>3117</v>
      </c>
      <c r="F52" s="38" t="s">
        <v>288</v>
      </c>
      <c r="G52" s="39">
        <v>30</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5</v>
      </c>
    </row>
    <row r="55" spans="1:16" x14ac:dyDescent="0.2">
      <c r="A55" t="s">
        <v>57</v>
      </c>
      <c r="E55" s="41" t="s">
        <v>5</v>
      </c>
    </row>
    <row r="56" spans="1:16" x14ac:dyDescent="0.2">
      <c r="A56" t="s">
        <v>49</v>
      </c>
      <c r="B56" s="36" t="s">
        <v>95</v>
      </c>
      <c r="C56" s="36" t="s">
        <v>3118</v>
      </c>
      <c r="D56" s="37" t="s">
        <v>47</v>
      </c>
      <c r="E56" s="13" t="s">
        <v>3119</v>
      </c>
      <c r="F56" s="38" t="s">
        <v>288</v>
      </c>
      <c r="G56" s="39">
        <v>30</v>
      </c>
      <c r="H56" s="38">
        <v>0</v>
      </c>
      <c r="I56" s="38">
        <f>ROUND(G56*H56,6)</f>
        <v>0</v>
      </c>
      <c r="L56" s="40">
        <v>0</v>
      </c>
      <c r="M56" s="34">
        <f>ROUND(ROUND(L56,2)*ROUND(G56,3),2)</f>
        <v>0</v>
      </c>
      <c r="N56" s="38" t="s">
        <v>488</v>
      </c>
      <c r="O56">
        <f>(M56*21)/100</f>
        <v>0</v>
      </c>
      <c r="P56" t="s">
        <v>27</v>
      </c>
    </row>
    <row r="57" spans="1:16" x14ac:dyDescent="0.2">
      <c r="A57" s="37" t="s">
        <v>54</v>
      </c>
      <c r="E57" s="41" t="s">
        <v>5</v>
      </c>
    </row>
    <row r="58" spans="1:16" x14ac:dyDescent="0.2">
      <c r="A58" s="37" t="s">
        <v>55</v>
      </c>
      <c r="E58" s="42" t="s">
        <v>3041</v>
      </c>
    </row>
    <row r="59" spans="1:16" x14ac:dyDescent="0.2">
      <c r="A59" t="s">
        <v>57</v>
      </c>
      <c r="E59" s="41" t="s">
        <v>3043</v>
      </c>
    </row>
    <row r="60" spans="1:16" x14ac:dyDescent="0.2">
      <c r="A60" t="s">
        <v>49</v>
      </c>
      <c r="B60" s="36" t="s">
        <v>98</v>
      </c>
      <c r="C60" s="36" t="s">
        <v>3120</v>
      </c>
      <c r="D60" s="37" t="s">
        <v>47</v>
      </c>
      <c r="E60" s="13" t="s">
        <v>3097</v>
      </c>
      <c r="F60" s="38" t="s">
        <v>288</v>
      </c>
      <c r="G60" s="39">
        <v>60</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3041</v>
      </c>
    </row>
    <row r="63" spans="1:16" x14ac:dyDescent="0.2">
      <c r="A63" t="s">
        <v>57</v>
      </c>
      <c r="E63" s="41" t="s">
        <v>3043</v>
      </c>
    </row>
    <row r="64" spans="1:16" x14ac:dyDescent="0.2">
      <c r="A64" t="s">
        <v>49</v>
      </c>
      <c r="B64" s="36" t="s">
        <v>101</v>
      </c>
      <c r="C64" s="36" t="s">
        <v>3098</v>
      </c>
      <c r="D64" s="37" t="s">
        <v>47</v>
      </c>
      <c r="E64" s="13" t="s">
        <v>3121</v>
      </c>
      <c r="F64" s="38" t="s">
        <v>52</v>
      </c>
      <c r="G64" s="39">
        <v>2</v>
      </c>
      <c r="H64" s="38">
        <v>0</v>
      </c>
      <c r="I64" s="38">
        <f>ROUND(G64*H64,6)</f>
        <v>0</v>
      </c>
      <c r="L64" s="40">
        <v>0</v>
      </c>
      <c r="M64" s="34">
        <f>ROUND(ROUND(L64,2)*ROUND(G64,3),2)</f>
        <v>0</v>
      </c>
      <c r="N64" s="38" t="s">
        <v>488</v>
      </c>
      <c r="O64">
        <f>(M64*21)/100</f>
        <v>0</v>
      </c>
      <c r="P64" t="s">
        <v>27</v>
      </c>
    </row>
    <row r="65" spans="1:16" x14ac:dyDescent="0.2">
      <c r="A65" s="37" t="s">
        <v>54</v>
      </c>
      <c r="E65" s="41" t="s">
        <v>5</v>
      </c>
    </row>
    <row r="66" spans="1:16" x14ac:dyDescent="0.2">
      <c r="A66" s="37" t="s">
        <v>55</v>
      </c>
      <c r="E66" s="42" t="s">
        <v>3041</v>
      </c>
    </row>
    <row r="67" spans="1:16" x14ac:dyDescent="0.2">
      <c r="A67" t="s">
        <v>57</v>
      </c>
      <c r="E67" s="41" t="s">
        <v>3043</v>
      </c>
    </row>
    <row r="68" spans="1:16" x14ac:dyDescent="0.2">
      <c r="A68" t="s">
        <v>46</v>
      </c>
      <c r="C68" s="33" t="s">
        <v>405</v>
      </c>
      <c r="E68" s="35" t="s">
        <v>1455</v>
      </c>
      <c r="J68" s="34">
        <f>0</f>
        <v>0</v>
      </c>
      <c r="K68" s="34">
        <f>0</f>
        <v>0</v>
      </c>
      <c r="L68" s="34">
        <f>0+L69</f>
        <v>0</v>
      </c>
      <c r="M68" s="34">
        <f>0+M69</f>
        <v>0</v>
      </c>
    </row>
    <row r="69" spans="1:16" x14ac:dyDescent="0.2">
      <c r="A69" t="s">
        <v>49</v>
      </c>
      <c r="B69" s="36" t="s">
        <v>105</v>
      </c>
      <c r="C69" s="36" t="s">
        <v>3062</v>
      </c>
      <c r="D69" s="37" t="s">
        <v>5</v>
      </c>
      <c r="E69" s="13" t="s">
        <v>3063</v>
      </c>
      <c r="F69" s="38" t="s">
        <v>283</v>
      </c>
      <c r="G69" s="39">
        <v>4</v>
      </c>
      <c r="H69" s="38">
        <v>0</v>
      </c>
      <c r="I69" s="38">
        <f>ROUND(G69*H69,6)</f>
        <v>0</v>
      </c>
      <c r="L69" s="40">
        <v>0</v>
      </c>
      <c r="M69" s="34">
        <f>ROUND(ROUND(L69,2)*ROUND(G69,3),2)</f>
        <v>0</v>
      </c>
      <c r="N69" s="38" t="s">
        <v>488</v>
      </c>
      <c r="O69">
        <f>(M69*21)/100</f>
        <v>0</v>
      </c>
      <c r="P69" t="s">
        <v>27</v>
      </c>
    </row>
    <row r="70" spans="1:16" x14ac:dyDescent="0.2">
      <c r="A70" s="37" t="s">
        <v>54</v>
      </c>
      <c r="E70" s="41" t="s">
        <v>3122</v>
      </c>
    </row>
    <row r="71" spans="1:16" x14ac:dyDescent="0.2">
      <c r="A71" s="37" t="s">
        <v>55</v>
      </c>
      <c r="E71" s="42" t="s">
        <v>3041</v>
      </c>
    </row>
    <row r="72" spans="1:16" ht="102" x14ac:dyDescent="0.2">
      <c r="A72" t="s">
        <v>57</v>
      </c>
      <c r="E72" s="41" t="s">
        <v>3074</v>
      </c>
    </row>
    <row r="73" spans="1:16" x14ac:dyDescent="0.2">
      <c r="A73" t="s">
        <v>46</v>
      </c>
      <c r="C73" s="33" t="s">
        <v>624</v>
      </c>
      <c r="E73" s="35" t="s">
        <v>625</v>
      </c>
      <c r="J73" s="34">
        <f>0</f>
        <v>0</v>
      </c>
      <c r="K73" s="34">
        <f>0</f>
        <v>0</v>
      </c>
      <c r="L73" s="34">
        <f>0+L74+L78</f>
        <v>0</v>
      </c>
      <c r="M73" s="34">
        <f>0+M74+M78</f>
        <v>0</v>
      </c>
    </row>
    <row r="74" spans="1:16" ht="25.5" x14ac:dyDescent="0.2">
      <c r="A74" t="s">
        <v>49</v>
      </c>
      <c r="B74" s="36" t="s">
        <v>108</v>
      </c>
      <c r="C74" s="36" t="s">
        <v>1718</v>
      </c>
      <c r="D74" s="37" t="s">
        <v>1719</v>
      </c>
      <c r="E74" s="13" t="s">
        <v>1720</v>
      </c>
      <c r="F74" s="38" t="s">
        <v>629</v>
      </c>
      <c r="G74" s="39">
        <v>124</v>
      </c>
      <c r="H74" s="38">
        <v>0</v>
      </c>
      <c r="I74" s="38">
        <f>ROUND(G74*H74,6)</f>
        <v>0</v>
      </c>
      <c r="L74" s="40">
        <v>0</v>
      </c>
      <c r="M74" s="34">
        <f>ROUND(ROUND(L74,2)*ROUND(G74,3),2)</f>
        <v>0</v>
      </c>
      <c r="N74" s="38" t="s">
        <v>269</v>
      </c>
      <c r="O74">
        <f>(M74*21)/100</f>
        <v>0</v>
      </c>
      <c r="P74" t="s">
        <v>27</v>
      </c>
    </row>
    <row r="75" spans="1:16" x14ac:dyDescent="0.2">
      <c r="A75" s="37" t="s">
        <v>54</v>
      </c>
      <c r="E75" s="41" t="s">
        <v>5</v>
      </c>
    </row>
    <row r="76" spans="1:16" x14ac:dyDescent="0.2">
      <c r="A76" s="37" t="s">
        <v>55</v>
      </c>
      <c r="E76" s="42" t="s">
        <v>5</v>
      </c>
    </row>
    <row r="77" spans="1:16" ht="140.25" x14ac:dyDescent="0.2">
      <c r="A77" t="s">
        <v>57</v>
      </c>
      <c r="E77" s="41" t="s">
        <v>645</v>
      </c>
    </row>
    <row r="78" spans="1:16" ht="25.5" x14ac:dyDescent="0.2">
      <c r="A78" t="s">
        <v>49</v>
      </c>
      <c r="B78" s="36" t="s">
        <v>111</v>
      </c>
      <c r="C78" s="36" t="s">
        <v>1579</v>
      </c>
      <c r="D78" s="37" t="s">
        <v>1580</v>
      </c>
      <c r="E78" s="13" t="s">
        <v>1581</v>
      </c>
      <c r="F78" s="38" t="s">
        <v>629</v>
      </c>
      <c r="G78" s="39">
        <v>10</v>
      </c>
      <c r="H78" s="38">
        <v>0</v>
      </c>
      <c r="I78" s="38">
        <f>ROUND(G78*H78,6)</f>
        <v>0</v>
      </c>
      <c r="L78" s="40">
        <v>0</v>
      </c>
      <c r="M78" s="34">
        <f>ROUND(ROUND(L78,2)*ROUND(G78,3),2)</f>
        <v>0</v>
      </c>
      <c r="N78" s="38" t="s">
        <v>269</v>
      </c>
      <c r="O78">
        <f>(M78*21)/100</f>
        <v>0</v>
      </c>
      <c r="P78" t="s">
        <v>27</v>
      </c>
    </row>
    <row r="79" spans="1:16" x14ac:dyDescent="0.2">
      <c r="A79" s="37" t="s">
        <v>54</v>
      </c>
      <c r="E79" s="41" t="s">
        <v>3123</v>
      </c>
    </row>
    <row r="80" spans="1:16" x14ac:dyDescent="0.2">
      <c r="A80" s="37" t="s">
        <v>55</v>
      </c>
      <c r="E80" s="42" t="s">
        <v>5</v>
      </c>
    </row>
    <row r="81" spans="1:5" ht="140.25" x14ac:dyDescent="0.2">
      <c r="A81" t="s">
        <v>57</v>
      </c>
      <c r="E8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COUNTIFS(L8:L69,"=0",A8:A69,"P")+COUNTIFS(L8:L69,"",A8:A69,"P")+SUM(Q8:Q69)</f>
        <v>15</v>
      </c>
    </row>
    <row r="8" spans="1:20" x14ac:dyDescent="0.2">
      <c r="A8" t="s">
        <v>44</v>
      </c>
      <c r="C8" s="30" t="s">
        <v>3125</v>
      </c>
      <c r="E8" s="32" t="s">
        <v>3104</v>
      </c>
      <c r="J8" s="31">
        <f>0+J9+J26+J31+J68</f>
        <v>0</v>
      </c>
      <c r="K8" s="31">
        <f>0+K9+K26+K31+K68</f>
        <v>0</v>
      </c>
      <c r="L8" s="31">
        <f>0+L9+L26+L31+L68</f>
        <v>0</v>
      </c>
      <c r="M8" s="31">
        <f>0+M9+M26+M31+M68</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1732</v>
      </c>
      <c r="D10" s="37" t="s">
        <v>47</v>
      </c>
      <c r="E10" s="13" t="s">
        <v>1733</v>
      </c>
      <c r="F10" s="38" t="s">
        <v>283</v>
      </c>
      <c r="G10" s="39">
        <v>36</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ht="318.75" x14ac:dyDescent="0.2">
      <c r="A13" t="s">
        <v>57</v>
      </c>
      <c r="E13" s="41" t="s">
        <v>1736</v>
      </c>
    </row>
    <row r="14" spans="1:20" x14ac:dyDescent="0.2">
      <c r="A14" t="s">
        <v>49</v>
      </c>
      <c r="B14" s="36" t="s">
        <v>27</v>
      </c>
      <c r="C14" s="36" t="s">
        <v>2349</v>
      </c>
      <c r="D14" s="37" t="s">
        <v>47</v>
      </c>
      <c r="E14" s="13" t="s">
        <v>2350</v>
      </c>
      <c r="F14" s="38" t="s">
        <v>283</v>
      </c>
      <c r="G14" s="39">
        <v>36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291</v>
      </c>
      <c r="D18" s="37" t="s">
        <v>47</v>
      </c>
      <c r="E18" s="13" t="s">
        <v>292</v>
      </c>
      <c r="F18" s="38" t="s">
        <v>283</v>
      </c>
      <c r="G18" s="39">
        <v>25</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49</v>
      </c>
      <c r="B22" s="36" t="s">
        <v>65</v>
      </c>
      <c r="C22" s="36" t="s">
        <v>3044</v>
      </c>
      <c r="D22" s="37" t="s">
        <v>47</v>
      </c>
      <c r="E22" s="13" t="s">
        <v>3045</v>
      </c>
      <c r="F22" s="38" t="s">
        <v>283</v>
      </c>
      <c r="G22" s="39">
        <v>8</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3041</v>
      </c>
    </row>
    <row r="25" spans="1:16" x14ac:dyDescent="0.2">
      <c r="A25" t="s">
        <v>57</v>
      </c>
      <c r="E25" s="41" t="s">
        <v>3043</v>
      </c>
    </row>
    <row r="26" spans="1:16" x14ac:dyDescent="0.2">
      <c r="A26" t="s">
        <v>46</v>
      </c>
      <c r="C26" s="33" t="s">
        <v>200</v>
      </c>
      <c r="E26" s="35" t="s">
        <v>1646</v>
      </c>
      <c r="J26" s="34">
        <f>0</f>
        <v>0</v>
      </c>
      <c r="K26" s="34">
        <f>0</f>
        <v>0</v>
      </c>
      <c r="L26" s="34">
        <f>0+L27</f>
        <v>0</v>
      </c>
      <c r="M26" s="34">
        <f>0+M27</f>
        <v>0</v>
      </c>
    </row>
    <row r="27" spans="1:16" x14ac:dyDescent="0.2">
      <c r="A27" t="s">
        <v>49</v>
      </c>
      <c r="B27" s="36" t="s">
        <v>69</v>
      </c>
      <c r="C27" s="36" t="s">
        <v>3046</v>
      </c>
      <c r="D27" s="37" t="s">
        <v>47</v>
      </c>
      <c r="E27" s="13" t="s">
        <v>3047</v>
      </c>
      <c r="F27" s="38" t="s">
        <v>283</v>
      </c>
      <c r="G27" s="39">
        <v>3</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46</v>
      </c>
      <c r="C31" s="33" t="s">
        <v>352</v>
      </c>
      <c r="E31" s="35" t="s">
        <v>3050</v>
      </c>
      <c r="J31" s="34">
        <f>0</f>
        <v>0</v>
      </c>
      <c r="K31" s="34">
        <f>0</f>
        <v>0</v>
      </c>
      <c r="L31" s="34">
        <f>0+L32+L36+L40+L44+L48+L52+L56+L60+L64</f>
        <v>0</v>
      </c>
      <c r="M31" s="34">
        <f>0+M32+M36+M40+M44+M48+M52+M56+M60+M64</f>
        <v>0</v>
      </c>
    </row>
    <row r="32" spans="1:16" x14ac:dyDescent="0.2">
      <c r="A32" t="s">
        <v>49</v>
      </c>
      <c r="B32" s="36" t="s">
        <v>73</v>
      </c>
      <c r="C32" s="36" t="s">
        <v>3106</v>
      </c>
      <c r="D32" s="37" t="s">
        <v>47</v>
      </c>
      <c r="E32" s="13" t="s">
        <v>3107</v>
      </c>
      <c r="F32" s="38" t="s">
        <v>288</v>
      </c>
      <c r="G32" s="39">
        <v>75</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3041</v>
      </c>
    </row>
    <row r="35" spans="1:16" x14ac:dyDescent="0.2">
      <c r="A35" t="s">
        <v>57</v>
      </c>
      <c r="E35" s="41" t="s">
        <v>3043</v>
      </c>
    </row>
    <row r="36" spans="1:16" x14ac:dyDescent="0.2">
      <c r="A36" t="s">
        <v>49</v>
      </c>
      <c r="B36" s="36" t="s">
        <v>77</v>
      </c>
      <c r="C36" s="36" t="s">
        <v>3108</v>
      </c>
      <c r="D36" s="37" t="s">
        <v>47</v>
      </c>
      <c r="E36" s="13" t="s">
        <v>3109</v>
      </c>
      <c r="F36" s="38" t="s">
        <v>52</v>
      </c>
      <c r="G36" s="39">
        <v>1</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3041</v>
      </c>
    </row>
    <row r="39" spans="1:16" x14ac:dyDescent="0.2">
      <c r="A39" t="s">
        <v>57</v>
      </c>
      <c r="E39" s="41" t="s">
        <v>3043</v>
      </c>
    </row>
    <row r="40" spans="1:16" x14ac:dyDescent="0.2">
      <c r="A40" t="s">
        <v>49</v>
      </c>
      <c r="B40" s="36" t="s">
        <v>81</v>
      </c>
      <c r="C40" s="36" t="s">
        <v>3110</v>
      </c>
      <c r="D40" s="37" t="s">
        <v>47</v>
      </c>
      <c r="E40" s="13" t="s">
        <v>3111</v>
      </c>
      <c r="F40" s="38" t="s">
        <v>52</v>
      </c>
      <c r="G40" s="39">
        <v>1</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3041</v>
      </c>
    </row>
    <row r="43" spans="1:16" x14ac:dyDescent="0.2">
      <c r="A43" t="s">
        <v>57</v>
      </c>
      <c r="E43" s="41" t="s">
        <v>3043</v>
      </c>
    </row>
    <row r="44" spans="1:16" x14ac:dyDescent="0.2">
      <c r="A44" t="s">
        <v>49</v>
      </c>
      <c r="B44" s="36" t="s">
        <v>85</v>
      </c>
      <c r="C44" s="36" t="s">
        <v>3114</v>
      </c>
      <c r="D44" s="37" t="s">
        <v>47</v>
      </c>
      <c r="E44" s="13" t="s">
        <v>3115</v>
      </c>
      <c r="F44" s="38" t="s">
        <v>288</v>
      </c>
      <c r="G44" s="39">
        <v>20</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3041</v>
      </c>
    </row>
    <row r="47" spans="1:16" x14ac:dyDescent="0.2">
      <c r="A47" t="s">
        <v>57</v>
      </c>
      <c r="E47" s="41" t="s">
        <v>3043</v>
      </c>
    </row>
    <row r="48" spans="1:16" x14ac:dyDescent="0.2">
      <c r="A48" t="s">
        <v>49</v>
      </c>
      <c r="B48" s="36" t="s">
        <v>88</v>
      </c>
      <c r="C48" s="36" t="s">
        <v>3116</v>
      </c>
      <c r="D48" s="37" t="s">
        <v>47</v>
      </c>
      <c r="E48" s="13" t="s">
        <v>3117</v>
      </c>
      <c r="F48" s="38" t="s">
        <v>288</v>
      </c>
      <c r="G48" s="39">
        <v>20</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5</v>
      </c>
    </row>
    <row r="51" spans="1:16" x14ac:dyDescent="0.2">
      <c r="A51" t="s">
        <v>57</v>
      </c>
      <c r="E51" s="41" t="s">
        <v>5</v>
      </c>
    </row>
    <row r="52" spans="1:16" x14ac:dyDescent="0.2">
      <c r="A52" t="s">
        <v>49</v>
      </c>
      <c r="B52" s="36" t="s">
        <v>91</v>
      </c>
      <c r="C52" s="36" t="s">
        <v>3118</v>
      </c>
      <c r="D52" s="37" t="s">
        <v>47</v>
      </c>
      <c r="E52" s="13" t="s">
        <v>3119</v>
      </c>
      <c r="F52" s="38" t="s">
        <v>288</v>
      </c>
      <c r="G52" s="39">
        <v>20</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3041</v>
      </c>
    </row>
    <row r="55" spans="1:16" x14ac:dyDescent="0.2">
      <c r="A55" t="s">
        <v>57</v>
      </c>
      <c r="E55" s="41" t="s">
        <v>3043</v>
      </c>
    </row>
    <row r="56" spans="1:16" x14ac:dyDescent="0.2">
      <c r="A56" t="s">
        <v>49</v>
      </c>
      <c r="B56" s="36" t="s">
        <v>95</v>
      </c>
      <c r="C56" s="36" t="s">
        <v>3120</v>
      </c>
      <c r="D56" s="37" t="s">
        <v>47</v>
      </c>
      <c r="E56" s="13" t="s">
        <v>3097</v>
      </c>
      <c r="F56" s="38" t="s">
        <v>288</v>
      </c>
      <c r="G56" s="39">
        <v>75</v>
      </c>
      <c r="H56" s="38">
        <v>0</v>
      </c>
      <c r="I56" s="38">
        <f>ROUND(G56*H56,6)</f>
        <v>0</v>
      </c>
      <c r="L56" s="40">
        <v>0</v>
      </c>
      <c r="M56" s="34">
        <f>ROUND(ROUND(L56,2)*ROUND(G56,3),2)</f>
        <v>0</v>
      </c>
      <c r="N56" s="38" t="s">
        <v>488</v>
      </c>
      <c r="O56">
        <f>(M56*21)/100</f>
        <v>0</v>
      </c>
      <c r="P56" t="s">
        <v>27</v>
      </c>
    </row>
    <row r="57" spans="1:16" x14ac:dyDescent="0.2">
      <c r="A57" s="37" t="s">
        <v>54</v>
      </c>
      <c r="E57" s="41" t="s">
        <v>5</v>
      </c>
    </row>
    <row r="58" spans="1:16" x14ac:dyDescent="0.2">
      <c r="A58" s="37" t="s">
        <v>55</v>
      </c>
      <c r="E58" s="42" t="s">
        <v>3041</v>
      </c>
    </row>
    <row r="59" spans="1:16" x14ac:dyDescent="0.2">
      <c r="A59" t="s">
        <v>57</v>
      </c>
      <c r="E59" s="41" t="s">
        <v>3043</v>
      </c>
    </row>
    <row r="60" spans="1:16" x14ac:dyDescent="0.2">
      <c r="A60" t="s">
        <v>49</v>
      </c>
      <c r="B60" s="36" t="s">
        <v>98</v>
      </c>
      <c r="C60" s="36" t="s">
        <v>3098</v>
      </c>
      <c r="D60" s="37" t="s">
        <v>47</v>
      </c>
      <c r="E60" s="13" t="s">
        <v>3121</v>
      </c>
      <c r="F60" s="38" t="s">
        <v>52</v>
      </c>
      <c r="G60" s="39">
        <v>2</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3041</v>
      </c>
    </row>
    <row r="63" spans="1:16" x14ac:dyDescent="0.2">
      <c r="A63" t="s">
        <v>57</v>
      </c>
      <c r="E63" s="41" t="s">
        <v>3043</v>
      </c>
    </row>
    <row r="64" spans="1:16" x14ac:dyDescent="0.2">
      <c r="A64" t="s">
        <v>49</v>
      </c>
      <c r="B64" s="36" t="s">
        <v>101</v>
      </c>
      <c r="C64" s="36" t="s">
        <v>3126</v>
      </c>
      <c r="D64" s="37" t="s">
        <v>47</v>
      </c>
      <c r="E64" s="13" t="s">
        <v>3127</v>
      </c>
      <c r="F64" s="38" t="s">
        <v>288</v>
      </c>
      <c r="G64" s="39">
        <v>75</v>
      </c>
      <c r="H64" s="38">
        <v>0</v>
      </c>
      <c r="I64" s="38">
        <f>ROUND(G64*H64,6)</f>
        <v>0</v>
      </c>
      <c r="L64" s="40">
        <v>0</v>
      </c>
      <c r="M64" s="34">
        <f>ROUND(ROUND(L64,2)*ROUND(G64,3),2)</f>
        <v>0</v>
      </c>
      <c r="N64" s="38" t="s">
        <v>269</v>
      </c>
      <c r="O64">
        <f>(M64*21)/100</f>
        <v>0</v>
      </c>
      <c r="P64" t="s">
        <v>27</v>
      </c>
    </row>
    <row r="65" spans="1:16" x14ac:dyDescent="0.2">
      <c r="A65" s="37" t="s">
        <v>54</v>
      </c>
      <c r="E65" s="41" t="s">
        <v>3128</v>
      </c>
    </row>
    <row r="66" spans="1:16" x14ac:dyDescent="0.2">
      <c r="A66" s="37" t="s">
        <v>55</v>
      </c>
      <c r="E66" s="42" t="s">
        <v>5</v>
      </c>
    </row>
    <row r="67" spans="1:16" x14ac:dyDescent="0.2">
      <c r="A67" t="s">
        <v>57</v>
      </c>
      <c r="E67" s="41" t="s">
        <v>5</v>
      </c>
    </row>
    <row r="68" spans="1:16" x14ac:dyDescent="0.2">
      <c r="A68" t="s">
        <v>46</v>
      </c>
      <c r="C68" s="33" t="s">
        <v>624</v>
      </c>
      <c r="E68" s="35" t="s">
        <v>625</v>
      </c>
      <c r="J68" s="34">
        <f>0</f>
        <v>0</v>
      </c>
      <c r="K68" s="34">
        <f>0</f>
        <v>0</v>
      </c>
      <c r="L68" s="34">
        <f>0+L69</f>
        <v>0</v>
      </c>
      <c r="M68" s="34">
        <f>0+M69</f>
        <v>0</v>
      </c>
    </row>
    <row r="69" spans="1:16" ht="25.5" x14ac:dyDescent="0.2">
      <c r="A69" t="s">
        <v>49</v>
      </c>
      <c r="B69" s="36" t="s">
        <v>105</v>
      </c>
      <c r="C69" s="36" t="s">
        <v>1718</v>
      </c>
      <c r="D69" s="37" t="s">
        <v>1719</v>
      </c>
      <c r="E69" s="13" t="s">
        <v>1720</v>
      </c>
      <c r="F69" s="38" t="s">
        <v>629</v>
      </c>
      <c r="G69" s="39">
        <v>72</v>
      </c>
      <c r="H69" s="38">
        <v>0</v>
      </c>
      <c r="I69" s="38">
        <f>ROUND(G69*H69,6)</f>
        <v>0</v>
      </c>
      <c r="L69" s="40">
        <v>0</v>
      </c>
      <c r="M69" s="34">
        <f>ROUND(ROUND(L69,2)*ROUND(G69,3),2)</f>
        <v>0</v>
      </c>
      <c r="N69" s="38" t="s">
        <v>269</v>
      </c>
      <c r="O69">
        <f>(M69*21)/100</f>
        <v>0</v>
      </c>
      <c r="P69" t="s">
        <v>27</v>
      </c>
    </row>
    <row r="70" spans="1:16" x14ac:dyDescent="0.2">
      <c r="A70" s="37" t="s">
        <v>54</v>
      </c>
      <c r="E70" s="41" t="s">
        <v>5</v>
      </c>
    </row>
    <row r="71" spans="1:16" x14ac:dyDescent="0.2">
      <c r="A71" s="37" t="s">
        <v>55</v>
      </c>
      <c r="E71" s="42" t="s">
        <v>5</v>
      </c>
    </row>
    <row r="72" spans="1:16" ht="140.25" x14ac:dyDescent="0.2">
      <c r="A72" t="s">
        <v>57</v>
      </c>
      <c r="E72"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COUNTIFS(L8:L132,"=0",A8:A132,"P")+COUNTIFS(L8:L132,"",A8:A132,"P")+SUM(Q8:Q132)</f>
        <v>30</v>
      </c>
    </row>
    <row r="8" spans="1:20" x14ac:dyDescent="0.2">
      <c r="A8" t="s">
        <v>44</v>
      </c>
      <c r="C8" s="30" t="s">
        <v>3131</v>
      </c>
      <c r="E8" s="32" t="s">
        <v>3130</v>
      </c>
      <c r="J8" s="31">
        <f>0+J9+J26+J47+J52+J61+J98+J123</f>
        <v>0</v>
      </c>
      <c r="K8" s="31">
        <f>0+K9+K26+K47+K52+K61+K98+K123</f>
        <v>0</v>
      </c>
      <c r="L8" s="31">
        <f>0+L9+L26+L47+L52+L61+L98+L123</f>
        <v>0</v>
      </c>
      <c r="M8" s="31">
        <f>0+M9+M26+M47+M52+M61+M98+M123</f>
        <v>0</v>
      </c>
    </row>
    <row r="9" spans="1:20" x14ac:dyDescent="0.2">
      <c r="A9" t="s">
        <v>46</v>
      </c>
      <c r="C9" s="33" t="s">
        <v>711</v>
      </c>
      <c r="E9" s="35" t="s">
        <v>2304</v>
      </c>
      <c r="J9" s="34">
        <f>0</f>
        <v>0</v>
      </c>
      <c r="K9" s="34">
        <f>0</f>
        <v>0</v>
      </c>
      <c r="L9" s="34">
        <f>0+L10+L14+L18+L22</f>
        <v>0</v>
      </c>
      <c r="M9" s="34">
        <f>0+M10+M14+M18+M22</f>
        <v>0</v>
      </c>
    </row>
    <row r="10" spans="1:20" x14ac:dyDescent="0.2">
      <c r="A10" t="s">
        <v>49</v>
      </c>
      <c r="B10" s="36" t="s">
        <v>47</v>
      </c>
      <c r="C10" s="36" t="s">
        <v>3132</v>
      </c>
      <c r="D10" s="37" t="s">
        <v>5</v>
      </c>
      <c r="E10" s="13" t="s">
        <v>3133</v>
      </c>
      <c r="F10" s="38" t="s">
        <v>52</v>
      </c>
      <c r="G10" s="39">
        <v>7</v>
      </c>
      <c r="H10" s="38">
        <v>0</v>
      </c>
      <c r="I10" s="38">
        <f>ROUND(G10*H10,6)</f>
        <v>0</v>
      </c>
      <c r="L10" s="40">
        <v>0</v>
      </c>
      <c r="M10" s="34">
        <f>ROUND(ROUND(L10,2)*ROUND(G10,3),2)</f>
        <v>0</v>
      </c>
      <c r="N10" s="38" t="s">
        <v>269</v>
      </c>
      <c r="O10">
        <f>(M10*21)/100</f>
        <v>0</v>
      </c>
      <c r="P10" t="s">
        <v>27</v>
      </c>
    </row>
    <row r="11" spans="1:20" ht="51" x14ac:dyDescent="0.2">
      <c r="A11" s="37" t="s">
        <v>54</v>
      </c>
      <c r="E11" s="41" t="s">
        <v>3134</v>
      </c>
    </row>
    <row r="12" spans="1:20" x14ac:dyDescent="0.2">
      <c r="A12" s="37" t="s">
        <v>55</v>
      </c>
      <c r="E12" s="42" t="s">
        <v>3135</v>
      </c>
    </row>
    <row r="13" spans="1:20" x14ac:dyDescent="0.2">
      <c r="A13" t="s">
        <v>57</v>
      </c>
      <c r="E13" s="41" t="s">
        <v>2308</v>
      </c>
    </row>
    <row r="14" spans="1:20" x14ac:dyDescent="0.2">
      <c r="A14" t="s">
        <v>49</v>
      </c>
      <c r="B14" s="36" t="s">
        <v>27</v>
      </c>
      <c r="C14" s="36" t="s">
        <v>3136</v>
      </c>
      <c r="D14" s="37" t="s">
        <v>5</v>
      </c>
      <c r="E14" s="13" t="s">
        <v>2323</v>
      </c>
      <c r="F14" s="38" t="s">
        <v>1355</v>
      </c>
      <c r="G14" s="39">
        <v>1</v>
      </c>
      <c r="H14" s="38">
        <v>0</v>
      </c>
      <c r="I14" s="38">
        <f>ROUND(G14*H14,6)</f>
        <v>0</v>
      </c>
      <c r="L14" s="40">
        <v>0</v>
      </c>
      <c r="M14" s="34">
        <f>ROUND(ROUND(L14,2)*ROUND(G14,3),2)</f>
        <v>0</v>
      </c>
      <c r="N14" s="38" t="s">
        <v>269</v>
      </c>
      <c r="O14">
        <f>(M14*21)/100</f>
        <v>0</v>
      </c>
      <c r="P14" t="s">
        <v>27</v>
      </c>
    </row>
    <row r="15" spans="1:20" ht="38.25" x14ac:dyDescent="0.2">
      <c r="A15" s="37" t="s">
        <v>54</v>
      </c>
      <c r="E15" s="41" t="s">
        <v>3137</v>
      </c>
    </row>
    <row r="16" spans="1:20" x14ac:dyDescent="0.2">
      <c r="A16" s="37" t="s">
        <v>55</v>
      </c>
      <c r="E16" s="42" t="s">
        <v>5</v>
      </c>
    </row>
    <row r="17" spans="1:16" x14ac:dyDescent="0.2">
      <c r="A17" t="s">
        <v>57</v>
      </c>
      <c r="E17" s="41" t="s">
        <v>2308</v>
      </c>
    </row>
    <row r="18" spans="1:16" x14ac:dyDescent="0.2">
      <c r="A18" t="s">
        <v>49</v>
      </c>
      <c r="B18" s="36" t="s">
        <v>26</v>
      </c>
      <c r="C18" s="36" t="s">
        <v>3138</v>
      </c>
      <c r="D18" s="37" t="s">
        <v>5</v>
      </c>
      <c r="E18" s="13" t="s">
        <v>3139</v>
      </c>
      <c r="F18" s="38" t="s">
        <v>1355</v>
      </c>
      <c r="G18" s="39">
        <v>1</v>
      </c>
      <c r="H18" s="38">
        <v>0</v>
      </c>
      <c r="I18" s="38">
        <f>ROUND(G18*H18,6)</f>
        <v>0</v>
      </c>
      <c r="L18" s="40">
        <v>0</v>
      </c>
      <c r="M18" s="34">
        <f>ROUND(ROUND(L18,2)*ROUND(G18,3),2)</f>
        <v>0</v>
      </c>
      <c r="N18" s="38" t="s">
        <v>269</v>
      </c>
      <c r="O18">
        <f>(M18*21)/100</f>
        <v>0</v>
      </c>
      <c r="P18" t="s">
        <v>27</v>
      </c>
    </row>
    <row r="19" spans="1:16" ht="25.5" x14ac:dyDescent="0.2">
      <c r="A19" s="37" t="s">
        <v>54</v>
      </c>
      <c r="E19" s="41" t="s">
        <v>3140</v>
      </c>
    </row>
    <row r="20" spans="1:16" x14ac:dyDescent="0.2">
      <c r="A20" s="37" t="s">
        <v>55</v>
      </c>
      <c r="E20" s="42" t="s">
        <v>5</v>
      </c>
    </row>
    <row r="21" spans="1:16" x14ac:dyDescent="0.2">
      <c r="A21" t="s">
        <v>57</v>
      </c>
      <c r="E21" s="41" t="s">
        <v>3141</v>
      </c>
    </row>
    <row r="22" spans="1:16" x14ac:dyDescent="0.2">
      <c r="A22" t="s">
        <v>49</v>
      </c>
      <c r="B22" s="36" t="s">
        <v>65</v>
      </c>
      <c r="C22" s="36" t="s">
        <v>3142</v>
      </c>
      <c r="D22" s="37" t="s">
        <v>5</v>
      </c>
      <c r="E22" s="13" t="s">
        <v>3143</v>
      </c>
      <c r="F22" s="38" t="s">
        <v>1355</v>
      </c>
      <c r="G22" s="39">
        <v>1</v>
      </c>
      <c r="H22" s="38">
        <v>0</v>
      </c>
      <c r="I22" s="38">
        <f>ROUND(G22*H22,6)</f>
        <v>0</v>
      </c>
      <c r="L22" s="40">
        <v>0</v>
      </c>
      <c r="M22" s="34">
        <f>ROUND(ROUND(L22,2)*ROUND(G22,3),2)</f>
        <v>0</v>
      </c>
      <c r="N22" s="38" t="s">
        <v>269</v>
      </c>
      <c r="O22">
        <f>(M22*21)/100</f>
        <v>0</v>
      </c>
      <c r="P22" t="s">
        <v>27</v>
      </c>
    </row>
    <row r="23" spans="1:16" ht="38.25" x14ac:dyDescent="0.2">
      <c r="A23" s="37" t="s">
        <v>54</v>
      </c>
      <c r="E23" s="41" t="s">
        <v>3144</v>
      </c>
    </row>
    <row r="24" spans="1:16" x14ac:dyDescent="0.2">
      <c r="A24" s="37" t="s">
        <v>55</v>
      </c>
      <c r="E24" s="42" t="s">
        <v>5</v>
      </c>
    </row>
    <row r="25" spans="1:16" x14ac:dyDescent="0.2">
      <c r="A25" t="s">
        <v>57</v>
      </c>
      <c r="E25" s="41" t="s">
        <v>3145</v>
      </c>
    </row>
    <row r="26" spans="1:16" x14ac:dyDescent="0.2">
      <c r="A26" t="s">
        <v>46</v>
      </c>
      <c r="C26" s="33" t="s">
        <v>47</v>
      </c>
      <c r="E26" s="35" t="s">
        <v>501</v>
      </c>
      <c r="J26" s="34">
        <f>0</f>
        <v>0</v>
      </c>
      <c r="K26" s="34">
        <f>0</f>
        <v>0</v>
      </c>
      <c r="L26" s="34">
        <f>0+L27+L31+L35+L39+L43</f>
        <v>0</v>
      </c>
      <c r="M26" s="34">
        <f>0+M27+M31+M35+M39+M43</f>
        <v>0</v>
      </c>
    </row>
    <row r="27" spans="1:16" x14ac:dyDescent="0.2">
      <c r="A27" t="s">
        <v>49</v>
      </c>
      <c r="B27" s="36" t="s">
        <v>69</v>
      </c>
      <c r="C27" s="36" t="s">
        <v>3146</v>
      </c>
      <c r="D27" s="37" t="s">
        <v>5</v>
      </c>
      <c r="E27" s="13" t="s">
        <v>3147</v>
      </c>
      <c r="F27" s="38" t="s">
        <v>283</v>
      </c>
      <c r="G27" s="39">
        <v>70</v>
      </c>
      <c r="H27" s="38">
        <v>0</v>
      </c>
      <c r="I27" s="38">
        <f>ROUND(G27*H27,6)</f>
        <v>0</v>
      </c>
      <c r="L27" s="40">
        <v>0</v>
      </c>
      <c r="M27" s="34">
        <f>ROUND(ROUND(L27,2)*ROUND(G27,3),2)</f>
        <v>0</v>
      </c>
      <c r="N27" s="38" t="s">
        <v>488</v>
      </c>
      <c r="O27">
        <f>(M27*21)/100</f>
        <v>0</v>
      </c>
      <c r="P27" t="s">
        <v>27</v>
      </c>
    </row>
    <row r="28" spans="1:16" ht="51" x14ac:dyDescent="0.2">
      <c r="A28" s="37" t="s">
        <v>54</v>
      </c>
      <c r="E28" s="41" t="s">
        <v>3148</v>
      </c>
    </row>
    <row r="29" spans="1:16" ht="38.25" x14ac:dyDescent="0.2">
      <c r="A29" s="37" t="s">
        <v>55</v>
      </c>
      <c r="E29" s="42" t="s">
        <v>3149</v>
      </c>
    </row>
    <row r="30" spans="1:16" ht="318.75" x14ac:dyDescent="0.2">
      <c r="A30" t="s">
        <v>57</v>
      </c>
      <c r="E30" s="41" t="s">
        <v>3150</v>
      </c>
    </row>
    <row r="31" spans="1:16" x14ac:dyDescent="0.2">
      <c r="A31" t="s">
        <v>49</v>
      </c>
      <c r="B31" s="36" t="s">
        <v>73</v>
      </c>
      <c r="C31" s="36" t="s">
        <v>1599</v>
      </c>
      <c r="D31" s="37" t="s">
        <v>5</v>
      </c>
      <c r="E31" s="13" t="s">
        <v>1600</v>
      </c>
      <c r="F31" s="38" t="s">
        <v>283</v>
      </c>
      <c r="G31" s="39">
        <v>169.59</v>
      </c>
      <c r="H31" s="38">
        <v>0</v>
      </c>
      <c r="I31" s="38">
        <f>ROUND(G31*H31,6)</f>
        <v>0</v>
      </c>
      <c r="L31" s="40">
        <v>0</v>
      </c>
      <c r="M31" s="34">
        <f>ROUND(ROUND(L31,2)*ROUND(G31,3),2)</f>
        <v>0</v>
      </c>
      <c r="N31" s="38" t="s">
        <v>488</v>
      </c>
      <c r="O31">
        <f>(M31*21)/100</f>
        <v>0</v>
      </c>
      <c r="P31" t="s">
        <v>27</v>
      </c>
    </row>
    <row r="32" spans="1:16" ht="63.75" x14ac:dyDescent="0.2">
      <c r="A32" s="37" t="s">
        <v>54</v>
      </c>
      <c r="E32" s="41" t="s">
        <v>3151</v>
      </c>
    </row>
    <row r="33" spans="1:16" ht="63.75" x14ac:dyDescent="0.2">
      <c r="A33" s="37" t="s">
        <v>55</v>
      </c>
      <c r="E33" s="42" t="s">
        <v>3152</v>
      </c>
    </row>
    <row r="34" spans="1:16" ht="318.75" x14ac:dyDescent="0.2">
      <c r="A34" t="s">
        <v>57</v>
      </c>
      <c r="E34" s="41" t="s">
        <v>1736</v>
      </c>
    </row>
    <row r="35" spans="1:16" x14ac:dyDescent="0.2">
      <c r="A35" t="s">
        <v>49</v>
      </c>
      <c r="B35" s="36" t="s">
        <v>77</v>
      </c>
      <c r="C35" s="36" t="s">
        <v>291</v>
      </c>
      <c r="D35" s="37" t="s">
        <v>5</v>
      </c>
      <c r="E35" s="13" t="s">
        <v>292</v>
      </c>
      <c r="F35" s="38" t="s">
        <v>283</v>
      </c>
      <c r="G35" s="39">
        <v>70</v>
      </c>
      <c r="H35" s="38">
        <v>0</v>
      </c>
      <c r="I35" s="38">
        <f>ROUND(G35*H35,6)</f>
        <v>0</v>
      </c>
      <c r="L35" s="40">
        <v>0</v>
      </c>
      <c r="M35" s="34">
        <f>ROUND(ROUND(L35,2)*ROUND(G35,3),2)</f>
        <v>0</v>
      </c>
      <c r="N35" s="38" t="s">
        <v>488</v>
      </c>
      <c r="O35">
        <f>(M35*21)/100</f>
        <v>0</v>
      </c>
      <c r="P35" t="s">
        <v>27</v>
      </c>
    </row>
    <row r="36" spans="1:16" x14ac:dyDescent="0.2">
      <c r="A36" s="37" t="s">
        <v>54</v>
      </c>
      <c r="E36" s="41" t="s">
        <v>3153</v>
      </c>
    </row>
    <row r="37" spans="1:16" ht="38.25" x14ac:dyDescent="0.2">
      <c r="A37" s="37" t="s">
        <v>55</v>
      </c>
      <c r="E37" s="42" t="s">
        <v>3149</v>
      </c>
    </row>
    <row r="38" spans="1:16" ht="229.5" x14ac:dyDescent="0.2">
      <c r="A38" t="s">
        <v>57</v>
      </c>
      <c r="E38" s="41" t="s">
        <v>2761</v>
      </c>
    </row>
    <row r="39" spans="1:16" x14ac:dyDescent="0.2">
      <c r="A39" t="s">
        <v>49</v>
      </c>
      <c r="B39" s="36" t="s">
        <v>81</v>
      </c>
      <c r="C39" s="36" t="s">
        <v>1607</v>
      </c>
      <c r="D39" s="37" t="s">
        <v>5</v>
      </c>
      <c r="E39" s="13" t="s">
        <v>1608</v>
      </c>
      <c r="F39" s="38" t="s">
        <v>283</v>
      </c>
      <c r="G39" s="39">
        <v>281.565</v>
      </c>
      <c r="H39" s="38">
        <v>0</v>
      </c>
      <c r="I39" s="38">
        <f>ROUND(G39*H39,6)</f>
        <v>0</v>
      </c>
      <c r="L39" s="40">
        <v>0</v>
      </c>
      <c r="M39" s="34">
        <f>ROUND(ROUND(L39,2)*ROUND(G39,3),2)</f>
        <v>0</v>
      </c>
      <c r="N39" s="38" t="s">
        <v>488</v>
      </c>
      <c r="O39">
        <f>(M39*21)/100</f>
        <v>0</v>
      </c>
      <c r="P39" t="s">
        <v>27</v>
      </c>
    </row>
    <row r="40" spans="1:16" ht="25.5" x14ac:dyDescent="0.2">
      <c r="A40" s="37" t="s">
        <v>54</v>
      </c>
      <c r="E40" s="41" t="s">
        <v>3154</v>
      </c>
    </row>
    <row r="41" spans="1:16" ht="76.5" x14ac:dyDescent="0.2">
      <c r="A41" s="37" t="s">
        <v>55</v>
      </c>
      <c r="E41" s="42" t="s">
        <v>3155</v>
      </c>
    </row>
    <row r="42" spans="1:16" ht="229.5" x14ac:dyDescent="0.2">
      <c r="A42" t="s">
        <v>57</v>
      </c>
      <c r="E42" s="41" t="s">
        <v>3156</v>
      </c>
    </row>
    <row r="43" spans="1:16" x14ac:dyDescent="0.2">
      <c r="A43" t="s">
        <v>49</v>
      </c>
      <c r="B43" s="36" t="s">
        <v>85</v>
      </c>
      <c r="C43" s="36" t="s">
        <v>3044</v>
      </c>
      <c r="D43" s="37" t="s">
        <v>5</v>
      </c>
      <c r="E43" s="13" t="s">
        <v>3045</v>
      </c>
      <c r="F43" s="38" t="s">
        <v>283</v>
      </c>
      <c r="G43" s="39">
        <v>96.152000000000001</v>
      </c>
      <c r="H43" s="38">
        <v>0</v>
      </c>
      <c r="I43" s="38">
        <f>ROUND(G43*H43,6)</f>
        <v>0</v>
      </c>
      <c r="L43" s="40">
        <v>0</v>
      </c>
      <c r="M43" s="34">
        <f>ROUND(ROUND(L43,2)*ROUND(G43,3),2)</f>
        <v>0</v>
      </c>
      <c r="N43" s="38" t="s">
        <v>488</v>
      </c>
      <c r="O43">
        <f>(M43*21)/100</f>
        <v>0</v>
      </c>
      <c r="P43" t="s">
        <v>27</v>
      </c>
    </row>
    <row r="44" spans="1:16" ht="89.25" x14ac:dyDescent="0.2">
      <c r="A44" s="37" t="s">
        <v>54</v>
      </c>
      <c r="E44" s="41" t="s">
        <v>3157</v>
      </c>
    </row>
    <row r="45" spans="1:16" ht="63.75" x14ac:dyDescent="0.2">
      <c r="A45" s="37" t="s">
        <v>55</v>
      </c>
      <c r="E45" s="42" t="s">
        <v>3158</v>
      </c>
    </row>
    <row r="46" spans="1:16" ht="293.25" x14ac:dyDescent="0.2">
      <c r="A46" t="s">
        <v>57</v>
      </c>
      <c r="E46" s="41" t="s">
        <v>3159</v>
      </c>
    </row>
    <row r="47" spans="1:16" x14ac:dyDescent="0.2">
      <c r="A47" t="s">
        <v>46</v>
      </c>
      <c r="C47" s="33" t="s">
        <v>27</v>
      </c>
      <c r="E47" s="35" t="s">
        <v>1632</v>
      </c>
      <c r="J47" s="34">
        <f>0</f>
        <v>0</v>
      </c>
      <c r="K47" s="34">
        <f>0</f>
        <v>0</v>
      </c>
      <c r="L47" s="34">
        <f>0+L48</f>
        <v>0</v>
      </c>
      <c r="M47" s="34">
        <f>0+M48</f>
        <v>0</v>
      </c>
    </row>
    <row r="48" spans="1:16" x14ac:dyDescent="0.2">
      <c r="A48" t="s">
        <v>49</v>
      </c>
      <c r="B48" s="36" t="s">
        <v>88</v>
      </c>
      <c r="C48" s="36" t="s">
        <v>3160</v>
      </c>
      <c r="D48" s="37" t="s">
        <v>5</v>
      </c>
      <c r="E48" s="13" t="s">
        <v>3161</v>
      </c>
      <c r="F48" s="38" t="s">
        <v>283</v>
      </c>
      <c r="G48" s="39">
        <v>3.8039999999999998</v>
      </c>
      <c r="H48" s="38">
        <v>0</v>
      </c>
      <c r="I48" s="38">
        <f>ROUND(G48*H48,6)</f>
        <v>0</v>
      </c>
      <c r="L48" s="40">
        <v>0</v>
      </c>
      <c r="M48" s="34">
        <f>ROUND(ROUND(L48,2)*ROUND(G48,3),2)</f>
        <v>0</v>
      </c>
      <c r="N48" s="38" t="s">
        <v>488</v>
      </c>
      <c r="O48">
        <f>(M48*21)/100</f>
        <v>0</v>
      </c>
      <c r="P48" t="s">
        <v>27</v>
      </c>
    </row>
    <row r="49" spans="1:16" ht="38.25" x14ac:dyDescent="0.2">
      <c r="A49" s="37" t="s">
        <v>54</v>
      </c>
      <c r="E49" s="41" t="s">
        <v>3162</v>
      </c>
    </row>
    <row r="50" spans="1:16" ht="38.25" x14ac:dyDescent="0.2">
      <c r="A50" s="37" t="s">
        <v>55</v>
      </c>
      <c r="E50" s="42" t="s">
        <v>3163</v>
      </c>
    </row>
    <row r="51" spans="1:16" ht="369.75" x14ac:dyDescent="0.2">
      <c r="A51" t="s">
        <v>57</v>
      </c>
      <c r="E51" s="41" t="s">
        <v>3164</v>
      </c>
    </row>
    <row r="52" spans="1:16" x14ac:dyDescent="0.2">
      <c r="A52" t="s">
        <v>46</v>
      </c>
      <c r="C52" s="33" t="s">
        <v>65</v>
      </c>
      <c r="E52" s="35" t="s">
        <v>1646</v>
      </c>
      <c r="J52" s="34">
        <f>0</f>
        <v>0</v>
      </c>
      <c r="K52" s="34">
        <f>0</f>
        <v>0</v>
      </c>
      <c r="L52" s="34">
        <f>0+L53+L57</f>
        <v>0</v>
      </c>
      <c r="M52" s="34">
        <f>0+M53+M57</f>
        <v>0</v>
      </c>
    </row>
    <row r="53" spans="1:16" x14ac:dyDescent="0.2">
      <c r="A53" t="s">
        <v>49</v>
      </c>
      <c r="B53" s="36" t="s">
        <v>91</v>
      </c>
      <c r="C53" s="36" t="s">
        <v>3165</v>
      </c>
      <c r="D53" s="37" t="s">
        <v>5</v>
      </c>
      <c r="E53" s="13" t="s">
        <v>3166</v>
      </c>
      <c r="F53" s="38" t="s">
        <v>283</v>
      </c>
      <c r="G53" s="39">
        <v>40.17</v>
      </c>
      <c r="H53" s="38">
        <v>0</v>
      </c>
      <c r="I53" s="38">
        <f>ROUND(G53*H53,6)</f>
        <v>0</v>
      </c>
      <c r="L53" s="40">
        <v>0</v>
      </c>
      <c r="M53" s="34">
        <f>ROUND(ROUND(L53,2)*ROUND(G53,3),2)</f>
        <v>0</v>
      </c>
      <c r="N53" s="38" t="s">
        <v>488</v>
      </c>
      <c r="O53">
        <f>(M53*21)/100</f>
        <v>0</v>
      </c>
      <c r="P53" t="s">
        <v>27</v>
      </c>
    </row>
    <row r="54" spans="1:16" ht="25.5" x14ac:dyDescent="0.2">
      <c r="A54" s="37" t="s">
        <v>54</v>
      </c>
      <c r="E54" s="41" t="s">
        <v>3167</v>
      </c>
    </row>
    <row r="55" spans="1:16" ht="51" x14ac:dyDescent="0.2">
      <c r="A55" s="37" t="s">
        <v>55</v>
      </c>
      <c r="E55" s="42" t="s">
        <v>3168</v>
      </c>
    </row>
    <row r="56" spans="1:16" ht="38.25" x14ac:dyDescent="0.2">
      <c r="A56" t="s">
        <v>57</v>
      </c>
      <c r="E56" s="41" t="s">
        <v>3169</v>
      </c>
    </row>
    <row r="57" spans="1:16" x14ac:dyDescent="0.2">
      <c r="A57" t="s">
        <v>49</v>
      </c>
      <c r="B57" s="36" t="s">
        <v>95</v>
      </c>
      <c r="C57" s="36" t="s">
        <v>3170</v>
      </c>
      <c r="D57" s="37" t="s">
        <v>5</v>
      </c>
      <c r="E57" s="13" t="s">
        <v>3171</v>
      </c>
      <c r="F57" s="38" t="s">
        <v>504</v>
      </c>
      <c r="G57" s="39">
        <v>1.02</v>
      </c>
      <c r="H57" s="38">
        <v>0</v>
      </c>
      <c r="I57" s="38">
        <f>ROUND(G57*H57,6)</f>
        <v>0</v>
      </c>
      <c r="L57" s="40">
        <v>0</v>
      </c>
      <c r="M57" s="34">
        <f>ROUND(ROUND(L57,2)*ROUND(G57,3),2)</f>
        <v>0</v>
      </c>
      <c r="N57" s="38" t="s">
        <v>488</v>
      </c>
      <c r="O57">
        <f>(M57*21)/100</f>
        <v>0</v>
      </c>
      <c r="P57" t="s">
        <v>27</v>
      </c>
    </row>
    <row r="58" spans="1:16" ht="25.5" x14ac:dyDescent="0.2">
      <c r="A58" s="37" t="s">
        <v>54</v>
      </c>
      <c r="E58" s="41" t="s">
        <v>3172</v>
      </c>
    </row>
    <row r="59" spans="1:16" ht="38.25" x14ac:dyDescent="0.2">
      <c r="A59" s="37" t="s">
        <v>55</v>
      </c>
      <c r="E59" s="42" t="s">
        <v>3173</v>
      </c>
    </row>
    <row r="60" spans="1:16" ht="127.5" x14ac:dyDescent="0.2">
      <c r="A60" t="s">
        <v>57</v>
      </c>
      <c r="E60" s="41" t="s">
        <v>3174</v>
      </c>
    </row>
    <row r="61" spans="1:16" x14ac:dyDescent="0.2">
      <c r="A61" t="s">
        <v>46</v>
      </c>
      <c r="C61" s="33" t="s">
        <v>81</v>
      </c>
      <c r="E61" s="35" t="s">
        <v>1677</v>
      </c>
      <c r="J61" s="34">
        <f>0</f>
        <v>0</v>
      </c>
      <c r="K61" s="34">
        <f>0</f>
        <v>0</v>
      </c>
      <c r="L61" s="34">
        <f>0+L62+L66+L70+L74+L78+L82+L86+L90+L94</f>
        <v>0</v>
      </c>
      <c r="M61" s="34">
        <f>0+M62+M66+M70+M74+M78+M82+M86+M90+M94</f>
        <v>0</v>
      </c>
    </row>
    <row r="62" spans="1:16" x14ac:dyDescent="0.2">
      <c r="A62" t="s">
        <v>49</v>
      </c>
      <c r="B62" s="36" t="s">
        <v>98</v>
      </c>
      <c r="C62" s="36" t="s">
        <v>3175</v>
      </c>
      <c r="D62" s="37" t="s">
        <v>5</v>
      </c>
      <c r="E62" s="13" t="s">
        <v>3176</v>
      </c>
      <c r="F62" s="38" t="s">
        <v>52</v>
      </c>
      <c r="G62" s="39">
        <v>1</v>
      </c>
      <c r="H62" s="38">
        <v>0</v>
      </c>
      <c r="I62" s="38">
        <f>ROUND(G62*H62,6)</f>
        <v>0</v>
      </c>
      <c r="L62" s="40">
        <v>0</v>
      </c>
      <c r="M62" s="34">
        <f>ROUND(ROUND(L62,2)*ROUND(G62,3),2)</f>
        <v>0</v>
      </c>
      <c r="N62" s="38" t="s">
        <v>488</v>
      </c>
      <c r="O62">
        <f>(M62*21)/100</f>
        <v>0</v>
      </c>
      <c r="P62" t="s">
        <v>27</v>
      </c>
    </row>
    <row r="63" spans="1:16" ht="25.5" x14ac:dyDescent="0.2">
      <c r="A63" s="37" t="s">
        <v>54</v>
      </c>
      <c r="E63" s="41" t="s">
        <v>3177</v>
      </c>
    </row>
    <row r="64" spans="1:16" x14ac:dyDescent="0.2">
      <c r="A64" s="37" t="s">
        <v>55</v>
      </c>
      <c r="E64" s="42" t="s">
        <v>3178</v>
      </c>
    </row>
    <row r="65" spans="1:16" ht="25.5" x14ac:dyDescent="0.2">
      <c r="A65" t="s">
        <v>57</v>
      </c>
      <c r="E65" s="41" t="s">
        <v>1830</v>
      </c>
    </row>
    <row r="66" spans="1:16" x14ac:dyDescent="0.2">
      <c r="A66" t="s">
        <v>49</v>
      </c>
      <c r="B66" s="36" t="s">
        <v>101</v>
      </c>
      <c r="C66" s="36" t="s">
        <v>2022</v>
      </c>
      <c r="D66" s="37" t="s">
        <v>5</v>
      </c>
      <c r="E66" s="13" t="s">
        <v>1847</v>
      </c>
      <c r="F66" s="38" t="s">
        <v>52</v>
      </c>
      <c r="G66" s="39">
        <v>1</v>
      </c>
      <c r="H66" s="38">
        <v>0</v>
      </c>
      <c r="I66" s="38">
        <f>ROUND(G66*H66,6)</f>
        <v>0</v>
      </c>
      <c r="L66" s="40">
        <v>0</v>
      </c>
      <c r="M66" s="34">
        <f>ROUND(ROUND(L66,2)*ROUND(G66,3),2)</f>
        <v>0</v>
      </c>
      <c r="N66" s="38" t="s">
        <v>488</v>
      </c>
      <c r="O66">
        <f>(M66*21)/100</f>
        <v>0</v>
      </c>
      <c r="P66" t="s">
        <v>27</v>
      </c>
    </row>
    <row r="67" spans="1:16" ht="51" x14ac:dyDescent="0.2">
      <c r="A67" s="37" t="s">
        <v>54</v>
      </c>
      <c r="E67" s="41" t="s">
        <v>3179</v>
      </c>
    </row>
    <row r="68" spans="1:16" x14ac:dyDescent="0.2">
      <c r="A68" s="37" t="s">
        <v>55</v>
      </c>
      <c r="E68" s="42" t="s">
        <v>3178</v>
      </c>
    </row>
    <row r="69" spans="1:16" ht="409.5" x14ac:dyDescent="0.2">
      <c r="A69" t="s">
        <v>57</v>
      </c>
      <c r="E69" s="41" t="s">
        <v>3180</v>
      </c>
    </row>
    <row r="70" spans="1:16" x14ac:dyDescent="0.2">
      <c r="A70" t="s">
        <v>49</v>
      </c>
      <c r="B70" s="36" t="s">
        <v>105</v>
      </c>
      <c r="C70" s="36" t="s">
        <v>3181</v>
      </c>
      <c r="D70" s="37" t="s">
        <v>5</v>
      </c>
      <c r="E70" s="13" t="s">
        <v>3182</v>
      </c>
      <c r="F70" s="38" t="s">
        <v>52</v>
      </c>
      <c r="G70" s="39">
        <v>2</v>
      </c>
      <c r="H70" s="38">
        <v>0</v>
      </c>
      <c r="I70" s="38">
        <f>ROUND(G70*H70,6)</f>
        <v>0</v>
      </c>
      <c r="L70" s="40">
        <v>0</v>
      </c>
      <c r="M70" s="34">
        <f>ROUND(ROUND(L70,2)*ROUND(G70,3),2)</f>
        <v>0</v>
      </c>
      <c r="N70" s="38" t="s">
        <v>269</v>
      </c>
      <c r="O70">
        <f>(M70*21)/100</f>
        <v>0</v>
      </c>
      <c r="P70" t="s">
        <v>27</v>
      </c>
    </row>
    <row r="71" spans="1:16" ht="38.25" x14ac:dyDescent="0.2">
      <c r="A71" s="37" t="s">
        <v>54</v>
      </c>
      <c r="E71" s="41" t="s">
        <v>3183</v>
      </c>
    </row>
    <row r="72" spans="1:16" x14ac:dyDescent="0.2">
      <c r="A72" s="37" t="s">
        <v>55</v>
      </c>
      <c r="E72" s="42" t="s">
        <v>3184</v>
      </c>
    </row>
    <row r="73" spans="1:16" ht="51" x14ac:dyDescent="0.2">
      <c r="A73" t="s">
        <v>57</v>
      </c>
      <c r="E73" s="41" t="s">
        <v>3185</v>
      </c>
    </row>
    <row r="74" spans="1:16" x14ac:dyDescent="0.2">
      <c r="A74" t="s">
        <v>49</v>
      </c>
      <c r="B74" s="36" t="s">
        <v>108</v>
      </c>
      <c r="C74" s="36" t="s">
        <v>3114</v>
      </c>
      <c r="D74" s="37" t="s">
        <v>5</v>
      </c>
      <c r="E74" s="13" t="s">
        <v>3186</v>
      </c>
      <c r="F74" s="38" t="s">
        <v>288</v>
      </c>
      <c r="G74" s="39">
        <v>90</v>
      </c>
      <c r="H74" s="38">
        <v>0</v>
      </c>
      <c r="I74" s="38">
        <f>ROUND(G74*H74,6)</f>
        <v>0</v>
      </c>
      <c r="L74" s="40">
        <v>0</v>
      </c>
      <c r="M74" s="34">
        <f>ROUND(ROUND(L74,2)*ROUND(G74,3),2)</f>
        <v>0</v>
      </c>
      <c r="N74" s="38" t="s">
        <v>488</v>
      </c>
      <c r="O74">
        <f>(M74*21)/100</f>
        <v>0</v>
      </c>
      <c r="P74" t="s">
        <v>27</v>
      </c>
    </row>
    <row r="75" spans="1:16" ht="38.25" x14ac:dyDescent="0.2">
      <c r="A75" s="37" t="s">
        <v>54</v>
      </c>
      <c r="E75" s="41" t="s">
        <v>3187</v>
      </c>
    </row>
    <row r="76" spans="1:16" ht="51" x14ac:dyDescent="0.2">
      <c r="A76" s="37" t="s">
        <v>55</v>
      </c>
      <c r="E76" s="42" t="s">
        <v>3188</v>
      </c>
    </row>
    <row r="77" spans="1:16" ht="51" x14ac:dyDescent="0.2">
      <c r="A77" t="s">
        <v>57</v>
      </c>
      <c r="E77" s="41" t="s">
        <v>3189</v>
      </c>
    </row>
    <row r="78" spans="1:16" x14ac:dyDescent="0.2">
      <c r="A78" t="s">
        <v>49</v>
      </c>
      <c r="B78" s="36" t="s">
        <v>111</v>
      </c>
      <c r="C78" s="36" t="s">
        <v>3116</v>
      </c>
      <c r="D78" s="37" t="s">
        <v>5</v>
      </c>
      <c r="E78" s="13" t="s">
        <v>3190</v>
      </c>
      <c r="F78" s="38" t="s">
        <v>288</v>
      </c>
      <c r="G78" s="39">
        <v>120</v>
      </c>
      <c r="H78" s="38">
        <v>0</v>
      </c>
      <c r="I78" s="38">
        <f>ROUND(G78*H78,6)</f>
        <v>0</v>
      </c>
      <c r="L78" s="40">
        <v>0</v>
      </c>
      <c r="M78" s="34">
        <f>ROUND(ROUND(L78,2)*ROUND(G78,3),2)</f>
        <v>0</v>
      </c>
      <c r="N78" s="38" t="s">
        <v>488</v>
      </c>
      <c r="O78">
        <f>(M78*21)/100</f>
        <v>0</v>
      </c>
      <c r="P78" t="s">
        <v>27</v>
      </c>
    </row>
    <row r="79" spans="1:16" ht="25.5" x14ac:dyDescent="0.2">
      <c r="A79" s="37" t="s">
        <v>54</v>
      </c>
      <c r="E79" s="41" t="s">
        <v>3191</v>
      </c>
    </row>
    <row r="80" spans="1:16" ht="51" x14ac:dyDescent="0.2">
      <c r="A80" s="37" t="s">
        <v>55</v>
      </c>
      <c r="E80" s="42" t="s">
        <v>3192</v>
      </c>
    </row>
    <row r="81" spans="1:16" ht="38.25" x14ac:dyDescent="0.2">
      <c r="A81" t="s">
        <v>57</v>
      </c>
      <c r="E81" s="41" t="s">
        <v>2593</v>
      </c>
    </row>
    <row r="82" spans="1:16" x14ac:dyDescent="0.2">
      <c r="A82" t="s">
        <v>49</v>
      </c>
      <c r="B82" s="36" t="s">
        <v>115</v>
      </c>
      <c r="C82" s="36" t="s">
        <v>3193</v>
      </c>
      <c r="D82" s="37" t="s">
        <v>5</v>
      </c>
      <c r="E82" s="13" t="s">
        <v>3194</v>
      </c>
      <c r="F82" s="38" t="s">
        <v>288</v>
      </c>
      <c r="G82" s="39">
        <v>66.13</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3195</v>
      </c>
    </row>
    <row r="85" spans="1:16" ht="25.5" x14ac:dyDescent="0.2">
      <c r="A85" t="s">
        <v>57</v>
      </c>
      <c r="E85" s="41" t="s">
        <v>3196</v>
      </c>
    </row>
    <row r="86" spans="1:16" x14ac:dyDescent="0.2">
      <c r="A86" t="s">
        <v>49</v>
      </c>
      <c r="B86" s="36" t="s">
        <v>118</v>
      </c>
      <c r="C86" s="36" t="s">
        <v>3197</v>
      </c>
      <c r="D86" s="37" t="s">
        <v>2322</v>
      </c>
      <c r="E86" s="13" t="s">
        <v>3198</v>
      </c>
      <c r="F86" s="38" t="s">
        <v>288</v>
      </c>
      <c r="G86" s="39">
        <v>66.13</v>
      </c>
      <c r="H86" s="38">
        <v>0</v>
      </c>
      <c r="I86" s="38">
        <f>ROUND(G86*H86,6)</f>
        <v>0</v>
      </c>
      <c r="L86" s="40">
        <v>0</v>
      </c>
      <c r="M86" s="34">
        <f>ROUND(ROUND(L86,2)*ROUND(G86,3),2)</f>
        <v>0</v>
      </c>
      <c r="N86" s="38" t="s">
        <v>269</v>
      </c>
      <c r="O86">
        <f>(M86*21)/100</f>
        <v>0</v>
      </c>
      <c r="P86" t="s">
        <v>27</v>
      </c>
    </row>
    <row r="87" spans="1:16" ht="38.25" x14ac:dyDescent="0.2">
      <c r="A87" s="37" t="s">
        <v>54</v>
      </c>
      <c r="E87" s="41" t="s">
        <v>3199</v>
      </c>
    </row>
    <row r="88" spans="1:16" x14ac:dyDescent="0.2">
      <c r="A88" s="37" t="s">
        <v>55</v>
      </c>
      <c r="E88" s="42" t="s">
        <v>3200</v>
      </c>
    </row>
    <row r="89" spans="1:16" ht="255" x14ac:dyDescent="0.2">
      <c r="A89" t="s">
        <v>57</v>
      </c>
      <c r="E89" s="41" t="s">
        <v>3201</v>
      </c>
    </row>
    <row r="90" spans="1:16" ht="25.5" x14ac:dyDescent="0.2">
      <c r="A90" t="s">
        <v>49</v>
      </c>
      <c r="B90" s="36" t="s">
        <v>122</v>
      </c>
      <c r="C90" s="36" t="s">
        <v>3197</v>
      </c>
      <c r="D90" s="37" t="s">
        <v>2325</v>
      </c>
      <c r="E90" s="13" t="s">
        <v>3202</v>
      </c>
      <c r="F90" s="38" t="s">
        <v>3203</v>
      </c>
      <c r="G90" s="39">
        <v>1</v>
      </c>
      <c r="H90" s="38">
        <v>0</v>
      </c>
      <c r="I90" s="38">
        <f>ROUND(G90*H90,6)</f>
        <v>0</v>
      </c>
      <c r="L90" s="40">
        <v>0</v>
      </c>
      <c r="M90" s="34">
        <f>ROUND(ROUND(L90,2)*ROUND(G90,3),2)</f>
        <v>0</v>
      </c>
      <c r="N90" s="38" t="s">
        <v>269</v>
      </c>
      <c r="O90">
        <f>(M90*21)/100</f>
        <v>0</v>
      </c>
      <c r="P90" t="s">
        <v>27</v>
      </c>
    </row>
    <row r="91" spans="1:16" x14ac:dyDescent="0.2">
      <c r="A91" s="37" t="s">
        <v>54</v>
      </c>
      <c r="E91" s="41" t="s">
        <v>3204</v>
      </c>
    </row>
    <row r="92" spans="1:16" x14ac:dyDescent="0.2">
      <c r="A92" s="37" t="s">
        <v>55</v>
      </c>
      <c r="E92" s="42" t="s">
        <v>5</v>
      </c>
    </row>
    <row r="93" spans="1:16" ht="255" x14ac:dyDescent="0.2">
      <c r="A93" t="s">
        <v>57</v>
      </c>
      <c r="E93" s="41" t="s">
        <v>3201</v>
      </c>
    </row>
    <row r="94" spans="1:16" x14ac:dyDescent="0.2">
      <c r="A94" t="s">
        <v>49</v>
      </c>
      <c r="B94" s="36" t="s">
        <v>125</v>
      </c>
      <c r="C94" s="36" t="s">
        <v>3205</v>
      </c>
      <c r="D94" s="37" t="s">
        <v>5</v>
      </c>
      <c r="E94" s="13" t="s">
        <v>3206</v>
      </c>
      <c r="F94" s="38" t="s">
        <v>288</v>
      </c>
      <c r="G94" s="39">
        <v>66.13</v>
      </c>
      <c r="H94" s="38">
        <v>0</v>
      </c>
      <c r="I94" s="38">
        <f>ROUND(G94*H94,6)</f>
        <v>0</v>
      </c>
      <c r="L94" s="40">
        <v>0</v>
      </c>
      <c r="M94" s="34">
        <f>ROUND(ROUND(L94,2)*ROUND(G94,3),2)</f>
        <v>0</v>
      </c>
      <c r="N94" s="38" t="s">
        <v>269</v>
      </c>
      <c r="O94">
        <f>(M94*21)/100</f>
        <v>0</v>
      </c>
      <c r="P94" t="s">
        <v>27</v>
      </c>
    </row>
    <row r="95" spans="1:16" ht="38.25" x14ac:dyDescent="0.2">
      <c r="A95" s="37" t="s">
        <v>54</v>
      </c>
      <c r="E95" s="41" t="s">
        <v>3207</v>
      </c>
    </row>
    <row r="96" spans="1:16" x14ac:dyDescent="0.2">
      <c r="A96" s="37" t="s">
        <v>55</v>
      </c>
      <c r="E96" s="42" t="s">
        <v>3195</v>
      </c>
    </row>
    <row r="97" spans="1:16" ht="63.75" x14ac:dyDescent="0.2">
      <c r="A97" t="s">
        <v>57</v>
      </c>
      <c r="E97" s="41" t="s">
        <v>1840</v>
      </c>
    </row>
    <row r="98" spans="1:16" x14ac:dyDescent="0.2">
      <c r="A98" t="s">
        <v>46</v>
      </c>
      <c r="C98" s="33" t="s">
        <v>85</v>
      </c>
      <c r="E98" s="35" t="s">
        <v>2258</v>
      </c>
      <c r="J98" s="34">
        <f>0</f>
        <v>0</v>
      </c>
      <c r="K98" s="34">
        <f>0</f>
        <v>0</v>
      </c>
      <c r="L98" s="34">
        <f>0+L99+L103+L107+L111+L115+L119</f>
        <v>0</v>
      </c>
      <c r="M98" s="34">
        <f>0+M99+M103+M107+M111+M115+M119</f>
        <v>0</v>
      </c>
    </row>
    <row r="99" spans="1:16" x14ac:dyDescent="0.2">
      <c r="A99" t="s">
        <v>49</v>
      </c>
      <c r="B99" s="36" t="s">
        <v>129</v>
      </c>
      <c r="C99" s="36" t="s">
        <v>3208</v>
      </c>
      <c r="D99" s="37" t="s">
        <v>5</v>
      </c>
      <c r="E99" s="13" t="s">
        <v>3209</v>
      </c>
      <c r="F99" s="38" t="s">
        <v>283</v>
      </c>
      <c r="G99" s="39">
        <v>6.52</v>
      </c>
      <c r="H99" s="38">
        <v>0</v>
      </c>
      <c r="I99" s="38">
        <f>ROUND(G99*H99,6)</f>
        <v>0</v>
      </c>
      <c r="L99" s="40">
        <v>0</v>
      </c>
      <c r="M99" s="34">
        <f>ROUND(ROUND(L99,2)*ROUND(G99,3),2)</f>
        <v>0</v>
      </c>
      <c r="N99" s="38" t="s">
        <v>488</v>
      </c>
      <c r="O99">
        <f>(M99*21)/100</f>
        <v>0</v>
      </c>
      <c r="P99" t="s">
        <v>27</v>
      </c>
    </row>
    <row r="100" spans="1:16" ht="76.5" x14ac:dyDescent="0.2">
      <c r="A100" s="37" t="s">
        <v>54</v>
      </c>
      <c r="E100" s="41" t="s">
        <v>3210</v>
      </c>
    </row>
    <row r="101" spans="1:16" ht="51" x14ac:dyDescent="0.2">
      <c r="A101" s="37" t="s">
        <v>55</v>
      </c>
      <c r="E101" s="42" t="s">
        <v>3211</v>
      </c>
    </row>
    <row r="102" spans="1:16" ht="25.5" x14ac:dyDescent="0.2">
      <c r="A102" t="s">
        <v>57</v>
      </c>
      <c r="E102" s="41" t="s">
        <v>3212</v>
      </c>
    </row>
    <row r="103" spans="1:16" x14ac:dyDescent="0.2">
      <c r="A103" t="s">
        <v>49</v>
      </c>
      <c r="B103" s="36" t="s">
        <v>133</v>
      </c>
      <c r="C103" s="36" t="s">
        <v>3062</v>
      </c>
      <c r="D103" s="37" t="s">
        <v>5</v>
      </c>
      <c r="E103" s="13" t="s">
        <v>3063</v>
      </c>
      <c r="F103" s="38" t="s">
        <v>283</v>
      </c>
      <c r="G103" s="39">
        <v>2.31</v>
      </c>
      <c r="H103" s="38">
        <v>0</v>
      </c>
      <c r="I103" s="38">
        <f>ROUND(G103*H103,6)</f>
        <v>0</v>
      </c>
      <c r="L103" s="40">
        <v>0</v>
      </c>
      <c r="M103" s="34">
        <f>ROUND(ROUND(L103,2)*ROUND(G103,3),2)</f>
        <v>0</v>
      </c>
      <c r="N103" s="38" t="s">
        <v>488</v>
      </c>
      <c r="O103">
        <f>(M103*21)/100</f>
        <v>0</v>
      </c>
      <c r="P103" t="s">
        <v>27</v>
      </c>
    </row>
    <row r="104" spans="1:16" ht="51" x14ac:dyDescent="0.2">
      <c r="A104" s="37" t="s">
        <v>54</v>
      </c>
      <c r="E104" s="41" t="s">
        <v>3213</v>
      </c>
    </row>
    <row r="105" spans="1:16" x14ac:dyDescent="0.2">
      <c r="A105" s="37" t="s">
        <v>55</v>
      </c>
      <c r="E105" s="42" t="s">
        <v>3214</v>
      </c>
    </row>
    <row r="106" spans="1:16" ht="102" x14ac:dyDescent="0.2">
      <c r="A106" t="s">
        <v>57</v>
      </c>
      <c r="E106" s="41" t="s">
        <v>3064</v>
      </c>
    </row>
    <row r="107" spans="1:16" x14ac:dyDescent="0.2">
      <c r="A107" t="s">
        <v>49</v>
      </c>
      <c r="B107" s="36" t="s">
        <v>137</v>
      </c>
      <c r="C107" s="36" t="s">
        <v>3215</v>
      </c>
      <c r="D107" s="37" t="s">
        <v>5</v>
      </c>
      <c r="E107" s="13" t="s">
        <v>3216</v>
      </c>
      <c r="F107" s="38" t="s">
        <v>629</v>
      </c>
      <c r="G107" s="39">
        <v>0.38900000000000001</v>
      </c>
      <c r="H107" s="38">
        <v>0</v>
      </c>
      <c r="I107" s="38">
        <f>ROUND(G107*H107,6)</f>
        <v>0</v>
      </c>
      <c r="L107" s="40">
        <v>0</v>
      </c>
      <c r="M107" s="34">
        <f>ROUND(ROUND(L107,2)*ROUND(G107,3),2)</f>
        <v>0</v>
      </c>
      <c r="N107" s="38" t="s">
        <v>488</v>
      </c>
      <c r="O107">
        <f>(M107*21)/100</f>
        <v>0</v>
      </c>
      <c r="P107" t="s">
        <v>27</v>
      </c>
    </row>
    <row r="108" spans="1:16" x14ac:dyDescent="0.2">
      <c r="A108" s="37" t="s">
        <v>54</v>
      </c>
      <c r="E108" s="41" t="s">
        <v>3217</v>
      </c>
    </row>
    <row r="109" spans="1:16" x14ac:dyDescent="0.2">
      <c r="A109" s="37" t="s">
        <v>55</v>
      </c>
      <c r="E109" s="42" t="s">
        <v>3218</v>
      </c>
    </row>
    <row r="110" spans="1:16" ht="89.25" x14ac:dyDescent="0.2">
      <c r="A110" t="s">
        <v>57</v>
      </c>
      <c r="E110" s="41" t="s">
        <v>3219</v>
      </c>
    </row>
    <row r="111" spans="1:16" x14ac:dyDescent="0.2">
      <c r="A111" t="s">
        <v>49</v>
      </c>
      <c r="B111" s="36" t="s">
        <v>141</v>
      </c>
      <c r="C111" s="36" t="s">
        <v>3220</v>
      </c>
      <c r="D111" s="37" t="s">
        <v>5</v>
      </c>
      <c r="E111" s="13" t="s">
        <v>3221</v>
      </c>
      <c r="F111" s="38" t="s">
        <v>288</v>
      </c>
      <c r="G111" s="39">
        <v>72</v>
      </c>
      <c r="H111" s="38">
        <v>0</v>
      </c>
      <c r="I111" s="38">
        <f>ROUND(G111*H111,6)</f>
        <v>0</v>
      </c>
      <c r="L111" s="40">
        <v>0</v>
      </c>
      <c r="M111" s="34">
        <f>ROUND(ROUND(L111,2)*ROUND(G111,3),2)</f>
        <v>0</v>
      </c>
      <c r="N111" s="38" t="s">
        <v>488</v>
      </c>
      <c r="O111">
        <f>(M111*21)/100</f>
        <v>0</v>
      </c>
      <c r="P111" t="s">
        <v>27</v>
      </c>
    </row>
    <row r="112" spans="1:16" ht="38.25" x14ac:dyDescent="0.2">
      <c r="A112" s="37" t="s">
        <v>54</v>
      </c>
      <c r="E112" s="41" t="s">
        <v>3222</v>
      </c>
    </row>
    <row r="113" spans="1:16" ht="25.5" x14ac:dyDescent="0.2">
      <c r="A113" s="37" t="s">
        <v>55</v>
      </c>
      <c r="E113" s="42" t="s">
        <v>3223</v>
      </c>
    </row>
    <row r="114" spans="1:16" ht="89.25" x14ac:dyDescent="0.2">
      <c r="A114" t="s">
        <v>57</v>
      </c>
      <c r="E114" s="41" t="s">
        <v>3224</v>
      </c>
    </row>
    <row r="115" spans="1:16" x14ac:dyDescent="0.2">
      <c r="A115" t="s">
        <v>49</v>
      </c>
      <c r="B115" s="36" t="s">
        <v>145</v>
      </c>
      <c r="C115" s="36" t="s">
        <v>2663</v>
      </c>
      <c r="D115" s="37" t="s">
        <v>5</v>
      </c>
      <c r="E115" s="13" t="s">
        <v>2638</v>
      </c>
      <c r="F115" s="38" t="s">
        <v>819</v>
      </c>
      <c r="G115" s="39">
        <v>491.5</v>
      </c>
      <c r="H115" s="38">
        <v>0</v>
      </c>
      <c r="I115" s="38">
        <f>ROUND(G115*H115,6)</f>
        <v>0</v>
      </c>
      <c r="L115" s="40">
        <v>0</v>
      </c>
      <c r="M115" s="34">
        <f>ROUND(ROUND(L115,2)*ROUND(G115,3),2)</f>
        <v>0</v>
      </c>
      <c r="N115" s="38" t="s">
        <v>269</v>
      </c>
      <c r="O115">
        <f>(M115*21)/100</f>
        <v>0</v>
      </c>
      <c r="P115" t="s">
        <v>27</v>
      </c>
    </row>
    <row r="116" spans="1:16" ht="51" x14ac:dyDescent="0.2">
      <c r="A116" s="37" t="s">
        <v>54</v>
      </c>
      <c r="E116" s="41" t="s">
        <v>3225</v>
      </c>
    </row>
    <row r="117" spans="1:16" ht="38.25" x14ac:dyDescent="0.2">
      <c r="A117" s="37" t="s">
        <v>55</v>
      </c>
      <c r="E117" s="42" t="s">
        <v>3226</v>
      </c>
    </row>
    <row r="118" spans="1:16" ht="409.5" x14ac:dyDescent="0.2">
      <c r="A118" t="s">
        <v>57</v>
      </c>
      <c r="E118" s="41" t="s">
        <v>3227</v>
      </c>
    </row>
    <row r="119" spans="1:16" x14ac:dyDescent="0.2">
      <c r="A119" t="s">
        <v>49</v>
      </c>
      <c r="B119" s="36" t="s">
        <v>148</v>
      </c>
      <c r="C119" s="36" t="s">
        <v>3228</v>
      </c>
      <c r="D119" s="37" t="s">
        <v>5</v>
      </c>
      <c r="E119" s="13" t="s">
        <v>3229</v>
      </c>
      <c r="F119" s="38" t="s">
        <v>504</v>
      </c>
      <c r="G119" s="39">
        <v>50</v>
      </c>
      <c r="H119" s="38">
        <v>0</v>
      </c>
      <c r="I119" s="38">
        <f>ROUND(G119*H119,6)</f>
        <v>0</v>
      </c>
      <c r="L119" s="40">
        <v>0</v>
      </c>
      <c r="M119" s="34">
        <f>ROUND(ROUND(L119,2)*ROUND(G119,3),2)</f>
        <v>0</v>
      </c>
      <c r="N119" s="38" t="s">
        <v>269</v>
      </c>
      <c r="O119">
        <f>(M119*21)/100</f>
        <v>0</v>
      </c>
      <c r="P119" t="s">
        <v>27</v>
      </c>
    </row>
    <row r="120" spans="1:16" ht="89.25" x14ac:dyDescent="0.2">
      <c r="A120" s="37" t="s">
        <v>54</v>
      </c>
      <c r="E120" s="41" t="s">
        <v>3230</v>
      </c>
    </row>
    <row r="121" spans="1:16" x14ac:dyDescent="0.2">
      <c r="A121" s="37" t="s">
        <v>55</v>
      </c>
      <c r="E121" s="42" t="s">
        <v>3231</v>
      </c>
    </row>
    <row r="122" spans="1:16" ht="25.5" x14ac:dyDescent="0.2">
      <c r="A122" t="s">
        <v>57</v>
      </c>
      <c r="E122" s="41" t="s">
        <v>3212</v>
      </c>
    </row>
    <row r="123" spans="1:16" x14ac:dyDescent="0.2">
      <c r="A123" t="s">
        <v>46</v>
      </c>
      <c r="C123" s="33" t="s">
        <v>624</v>
      </c>
      <c r="E123" s="35" t="s">
        <v>625</v>
      </c>
      <c r="J123" s="34">
        <f>0</f>
        <v>0</v>
      </c>
      <c r="K123" s="34">
        <f>0</f>
        <v>0</v>
      </c>
      <c r="L123" s="34">
        <f>0+L124+L128+L132</f>
        <v>0</v>
      </c>
      <c r="M123" s="34">
        <f>0+M124+M128+M132</f>
        <v>0</v>
      </c>
    </row>
    <row r="124" spans="1:16" ht="25.5" x14ac:dyDescent="0.2">
      <c r="A124" t="s">
        <v>49</v>
      </c>
      <c r="B124" s="36" t="s">
        <v>152</v>
      </c>
      <c r="C124" s="36" t="s">
        <v>1718</v>
      </c>
      <c r="D124" s="37" t="s">
        <v>1719</v>
      </c>
      <c r="E124" s="13" t="s">
        <v>1720</v>
      </c>
      <c r="F124" s="38" t="s">
        <v>629</v>
      </c>
      <c r="G124" s="39">
        <v>339.18</v>
      </c>
      <c r="H124" s="38">
        <v>0</v>
      </c>
      <c r="I124" s="38">
        <f>ROUND(G124*H124,6)</f>
        <v>0</v>
      </c>
      <c r="L124" s="40">
        <v>0</v>
      </c>
      <c r="M124" s="34">
        <f>ROUND(ROUND(L124,2)*ROUND(G124,3),2)</f>
        <v>0</v>
      </c>
      <c r="N124" s="38" t="s">
        <v>269</v>
      </c>
      <c r="O124">
        <f>(M124*21)/100</f>
        <v>0</v>
      </c>
      <c r="P124" t="s">
        <v>27</v>
      </c>
    </row>
    <row r="125" spans="1:16" x14ac:dyDescent="0.2">
      <c r="A125" s="37" t="s">
        <v>54</v>
      </c>
      <c r="E125" s="41" t="s">
        <v>3232</v>
      </c>
    </row>
    <row r="126" spans="1:16" x14ac:dyDescent="0.2">
      <c r="A126" s="37" t="s">
        <v>55</v>
      </c>
      <c r="E126" s="42" t="s">
        <v>3233</v>
      </c>
    </row>
    <row r="127" spans="1:16" ht="140.25" x14ac:dyDescent="0.2">
      <c r="A127" t="s">
        <v>57</v>
      </c>
      <c r="E127" s="41" t="s">
        <v>2289</v>
      </c>
    </row>
    <row r="128" spans="1:16" ht="25.5" x14ac:dyDescent="0.2">
      <c r="A128" t="s">
        <v>49</v>
      </c>
      <c r="B128" s="36" t="s">
        <v>156</v>
      </c>
      <c r="C128" s="36" t="s">
        <v>1579</v>
      </c>
      <c r="D128" s="37" t="s">
        <v>1580</v>
      </c>
      <c r="E128" s="13" t="s">
        <v>1581</v>
      </c>
      <c r="F128" s="38" t="s">
        <v>629</v>
      </c>
      <c r="G128" s="39">
        <v>5.3129999999999997</v>
      </c>
      <c r="H128" s="38">
        <v>0</v>
      </c>
      <c r="I128" s="38">
        <f>ROUND(G128*H128,6)</f>
        <v>0</v>
      </c>
      <c r="L128" s="40">
        <v>0</v>
      </c>
      <c r="M128" s="34">
        <f>ROUND(ROUND(L128,2)*ROUND(G128,3),2)</f>
        <v>0</v>
      </c>
      <c r="N128" s="38" t="s">
        <v>269</v>
      </c>
      <c r="O128">
        <f>(M128*21)/100</f>
        <v>0</v>
      </c>
      <c r="P128" t="s">
        <v>27</v>
      </c>
    </row>
    <row r="129" spans="1:16" x14ac:dyDescent="0.2">
      <c r="A129" s="37" t="s">
        <v>54</v>
      </c>
      <c r="E129" s="41" t="s">
        <v>3234</v>
      </c>
    </row>
    <row r="130" spans="1:16" x14ac:dyDescent="0.2">
      <c r="A130" s="37" t="s">
        <v>55</v>
      </c>
      <c r="E130" s="42" t="s">
        <v>3235</v>
      </c>
    </row>
    <row r="131" spans="1:16" ht="140.25" x14ac:dyDescent="0.2">
      <c r="A131" t="s">
        <v>57</v>
      </c>
      <c r="E131" s="41" t="s">
        <v>2289</v>
      </c>
    </row>
    <row r="132" spans="1:16" ht="25.5" x14ac:dyDescent="0.2">
      <c r="A132" t="s">
        <v>49</v>
      </c>
      <c r="B132" s="36" t="s">
        <v>159</v>
      </c>
      <c r="C132" s="36" t="s">
        <v>3032</v>
      </c>
      <c r="D132" s="37" t="s">
        <v>3033</v>
      </c>
      <c r="E132" s="13" t="s">
        <v>3034</v>
      </c>
      <c r="F132" s="38" t="s">
        <v>629</v>
      </c>
      <c r="G132" s="39">
        <v>3.9119999999999999</v>
      </c>
      <c r="H132" s="38">
        <v>0</v>
      </c>
      <c r="I132" s="38">
        <f>ROUND(G132*H132,6)</f>
        <v>0</v>
      </c>
      <c r="L132" s="40">
        <v>0</v>
      </c>
      <c r="M132" s="34">
        <f>ROUND(ROUND(L132,2)*ROUND(G132,3),2)</f>
        <v>0</v>
      </c>
      <c r="N132" s="38" t="s">
        <v>269</v>
      </c>
      <c r="O132">
        <f>(M132*21)/100</f>
        <v>0</v>
      </c>
      <c r="P132" t="s">
        <v>27</v>
      </c>
    </row>
    <row r="133" spans="1:16" x14ac:dyDescent="0.2">
      <c r="A133" s="37" t="s">
        <v>54</v>
      </c>
      <c r="E133" s="41" t="s">
        <v>3236</v>
      </c>
    </row>
    <row r="134" spans="1:16" x14ac:dyDescent="0.2">
      <c r="A134" s="37" t="s">
        <v>55</v>
      </c>
      <c r="E134" s="42" t="s">
        <v>3237</v>
      </c>
    </row>
    <row r="135" spans="1:16" ht="140.25" x14ac:dyDescent="0.2">
      <c r="A135" t="s">
        <v>57</v>
      </c>
      <c r="E135" s="41" t="s">
        <v>2289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COUNTIFS(L8:L271,"=0",A8:A271,"P")+COUNTIFS(L8:L271,"",A8:A271,"P")+SUM(Q8:Q271)</f>
        <v>66</v>
      </c>
    </row>
    <row r="8" spans="1:20" x14ac:dyDescent="0.2">
      <c r="A8" t="s">
        <v>44</v>
      </c>
      <c r="C8" s="30" t="s">
        <v>434</v>
      </c>
      <c r="E8" s="32" t="s">
        <v>433</v>
      </c>
      <c r="J8" s="31">
        <f>0+J9+J162</f>
        <v>0</v>
      </c>
      <c r="K8" s="31">
        <f>0+K9+K162</f>
        <v>0</v>
      </c>
      <c r="L8" s="31">
        <f>0+L9+L162</f>
        <v>0</v>
      </c>
      <c r="M8" s="31">
        <f>0+M9+M162</f>
        <v>0</v>
      </c>
    </row>
    <row r="9" spans="1:20" x14ac:dyDescent="0.2">
      <c r="A9" t="s">
        <v>46</v>
      </c>
      <c r="C9" s="33" t="s">
        <v>47</v>
      </c>
      <c r="E9" s="35" t="s">
        <v>435</v>
      </c>
      <c r="J9" s="34">
        <f>0</f>
        <v>0</v>
      </c>
      <c r="K9" s="34">
        <f>0</f>
        <v>0</v>
      </c>
      <c r="L9" s="34">
        <f>0+L10+L14+L18+L22+L26+L30+L34+L38+L42+L46+L50+L54+L58+L62+L66+L70+L74+L78+L82+L86+L90+L94+L98+L102+L106+L110+L114+L118+L122+L126+L130+L134+L138+L142+L146+L150+L154+L158</f>
        <v>0</v>
      </c>
      <c r="M9" s="34">
        <f>0+M10+M14+M18+M22+M26+M30+M34+M38+M42+M46+M50+M54+M58+M62+M66+M70+M74+M78+M82+M86+M90+M94+M98+M102+M106+M110+M114+M118+M122+M126+M130+M134+M138+M142+M146+M150+M154+M158</f>
        <v>0</v>
      </c>
    </row>
    <row r="10" spans="1:20" x14ac:dyDescent="0.2">
      <c r="A10" t="s">
        <v>49</v>
      </c>
      <c r="B10" s="36" t="s">
        <v>47</v>
      </c>
      <c r="C10" s="36" t="s">
        <v>59</v>
      </c>
      <c r="D10" s="37" t="s">
        <v>5</v>
      </c>
      <c r="E10" s="13" t="s">
        <v>60</v>
      </c>
      <c r="F10" s="38" t="s">
        <v>52</v>
      </c>
      <c r="G10" s="39">
        <v>1</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64</v>
      </c>
    </row>
    <row r="13" spans="1:20" x14ac:dyDescent="0.2">
      <c r="A13" t="s">
        <v>57</v>
      </c>
      <c r="E13" s="41" t="s">
        <v>58</v>
      </c>
    </row>
    <row r="14" spans="1:20" x14ac:dyDescent="0.2">
      <c r="A14" t="s">
        <v>49</v>
      </c>
      <c r="B14" s="36" t="s">
        <v>27</v>
      </c>
      <c r="C14" s="36" t="s">
        <v>62</v>
      </c>
      <c r="D14" s="37" t="s">
        <v>5</v>
      </c>
      <c r="E14" s="13" t="s">
        <v>63</v>
      </c>
      <c r="F14" s="38" t="s">
        <v>52</v>
      </c>
      <c r="G14" s="39">
        <v>1</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64</v>
      </c>
    </row>
    <row r="17" spans="1:16" x14ac:dyDescent="0.2">
      <c r="A17" t="s">
        <v>57</v>
      </c>
      <c r="E17" s="41" t="s">
        <v>58</v>
      </c>
    </row>
    <row r="18" spans="1:16" ht="25.5" x14ac:dyDescent="0.2">
      <c r="A18" t="s">
        <v>49</v>
      </c>
      <c r="B18" s="36" t="s">
        <v>26</v>
      </c>
      <c r="C18" s="36" t="s">
        <v>66</v>
      </c>
      <c r="D18" s="37" t="s">
        <v>5</v>
      </c>
      <c r="E18" s="13" t="s">
        <v>67</v>
      </c>
      <c r="F18" s="38" t="s">
        <v>52</v>
      </c>
      <c r="G18" s="39">
        <v>5</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436</v>
      </c>
    </row>
    <row r="21" spans="1:16" x14ac:dyDescent="0.2">
      <c r="A21" t="s">
        <v>57</v>
      </c>
      <c r="E21" s="41" t="s">
        <v>58</v>
      </c>
    </row>
    <row r="22" spans="1:16" ht="25.5" x14ac:dyDescent="0.2">
      <c r="A22" t="s">
        <v>49</v>
      </c>
      <c r="B22" s="36" t="s">
        <v>65</v>
      </c>
      <c r="C22" s="36" t="s">
        <v>437</v>
      </c>
      <c r="D22" s="37" t="s">
        <v>5</v>
      </c>
      <c r="E22" s="13" t="s">
        <v>438</v>
      </c>
      <c r="F22" s="38" t="s">
        <v>439</v>
      </c>
      <c r="G22" s="39">
        <v>13</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440</v>
      </c>
    </row>
    <row r="25" spans="1:16" x14ac:dyDescent="0.2">
      <c r="A25" t="s">
        <v>57</v>
      </c>
      <c r="E25" s="41" t="s">
        <v>58</v>
      </c>
    </row>
    <row r="26" spans="1:16" ht="25.5" x14ac:dyDescent="0.2">
      <c r="A26" t="s">
        <v>49</v>
      </c>
      <c r="B26" s="36" t="s">
        <v>69</v>
      </c>
      <c r="C26" s="36" t="s">
        <v>441</v>
      </c>
      <c r="D26" s="37" t="s">
        <v>5</v>
      </c>
      <c r="E26" s="13" t="s">
        <v>442</v>
      </c>
      <c r="F26" s="38" t="s">
        <v>439</v>
      </c>
      <c r="G26" s="39">
        <v>13</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440</v>
      </c>
    </row>
    <row r="29" spans="1:16" x14ac:dyDescent="0.2">
      <c r="A29" t="s">
        <v>57</v>
      </c>
      <c r="E29" s="41" t="s">
        <v>58</v>
      </c>
    </row>
    <row r="30" spans="1:16" x14ac:dyDescent="0.2">
      <c r="A30" t="s">
        <v>49</v>
      </c>
      <c r="B30" s="36" t="s">
        <v>73</v>
      </c>
      <c r="C30" s="36" t="s">
        <v>443</v>
      </c>
      <c r="D30" s="37" t="s">
        <v>5</v>
      </c>
      <c r="E30" s="13" t="s">
        <v>444</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445</v>
      </c>
    </row>
    <row r="33" spans="1:16" x14ac:dyDescent="0.2">
      <c r="A33" t="s">
        <v>57</v>
      </c>
      <c r="E33" s="41" t="s">
        <v>58</v>
      </c>
    </row>
    <row r="34" spans="1:16" x14ac:dyDescent="0.2">
      <c r="A34" t="s">
        <v>49</v>
      </c>
      <c r="B34" s="36" t="s">
        <v>77</v>
      </c>
      <c r="C34" s="36" t="s">
        <v>446</v>
      </c>
      <c r="D34" s="37" t="s">
        <v>5</v>
      </c>
      <c r="E34" s="13" t="s">
        <v>447</v>
      </c>
      <c r="F34" s="38" t="s">
        <v>52</v>
      </c>
      <c r="G34" s="39">
        <v>1</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445</v>
      </c>
    </row>
    <row r="37" spans="1:16" x14ac:dyDescent="0.2">
      <c r="A37" t="s">
        <v>57</v>
      </c>
      <c r="E37" s="41" t="s">
        <v>58</v>
      </c>
    </row>
    <row r="38" spans="1:16" x14ac:dyDescent="0.2">
      <c r="A38" t="s">
        <v>49</v>
      </c>
      <c r="B38" s="36" t="s">
        <v>81</v>
      </c>
      <c r="C38" s="36" t="s">
        <v>70</v>
      </c>
      <c r="D38" s="37" t="s">
        <v>5</v>
      </c>
      <c r="E38" s="13" t="s">
        <v>71</v>
      </c>
      <c r="F38" s="38" t="s">
        <v>52</v>
      </c>
      <c r="G38" s="39">
        <v>1</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448</v>
      </c>
    </row>
    <row r="41" spans="1:16" x14ac:dyDescent="0.2">
      <c r="A41" t="s">
        <v>57</v>
      </c>
      <c r="E41" s="41" t="s">
        <v>58</v>
      </c>
    </row>
    <row r="42" spans="1:16" x14ac:dyDescent="0.2">
      <c r="A42" t="s">
        <v>49</v>
      </c>
      <c r="B42" s="36" t="s">
        <v>85</v>
      </c>
      <c r="C42" s="36" t="s">
        <v>74</v>
      </c>
      <c r="D42" s="37" t="s">
        <v>5</v>
      </c>
      <c r="E42" s="13" t="s">
        <v>75</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449</v>
      </c>
    </row>
    <row r="45" spans="1:16" x14ac:dyDescent="0.2">
      <c r="A45" t="s">
        <v>57</v>
      </c>
      <c r="E45" s="41" t="s">
        <v>58</v>
      </c>
    </row>
    <row r="46" spans="1:16" x14ac:dyDescent="0.2">
      <c r="A46" t="s">
        <v>49</v>
      </c>
      <c r="B46" s="36" t="s">
        <v>88</v>
      </c>
      <c r="C46" s="36" t="s">
        <v>78</v>
      </c>
      <c r="D46" s="37" t="s">
        <v>5</v>
      </c>
      <c r="E46" s="13" t="s">
        <v>79</v>
      </c>
      <c r="F46" s="38" t="s">
        <v>52</v>
      </c>
      <c r="G46" s="39">
        <v>1</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450</v>
      </c>
    </row>
    <row r="49" spans="1:16" x14ac:dyDescent="0.2">
      <c r="A49" t="s">
        <v>57</v>
      </c>
      <c r="E49" s="41" t="s">
        <v>58</v>
      </c>
    </row>
    <row r="50" spans="1:16" x14ac:dyDescent="0.2">
      <c r="A50" t="s">
        <v>49</v>
      </c>
      <c r="B50" s="36" t="s">
        <v>91</v>
      </c>
      <c r="C50" s="36" t="s">
        <v>82</v>
      </c>
      <c r="D50" s="37" t="s">
        <v>5</v>
      </c>
      <c r="E50" s="13" t="s">
        <v>83</v>
      </c>
      <c r="F50" s="38" t="s">
        <v>52</v>
      </c>
      <c r="G50" s="39">
        <v>1</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451</v>
      </c>
    </row>
    <row r="53" spans="1:16" x14ac:dyDescent="0.2">
      <c r="A53" t="s">
        <v>57</v>
      </c>
      <c r="E53" s="41" t="s">
        <v>58</v>
      </c>
    </row>
    <row r="54" spans="1:16" x14ac:dyDescent="0.2">
      <c r="A54" t="s">
        <v>49</v>
      </c>
      <c r="B54" s="36" t="s">
        <v>95</v>
      </c>
      <c r="C54" s="36" t="s">
        <v>86</v>
      </c>
      <c r="D54" s="37" t="s">
        <v>5</v>
      </c>
      <c r="E54" s="13" t="s">
        <v>87</v>
      </c>
      <c r="F54" s="38" t="s">
        <v>52</v>
      </c>
      <c r="G54" s="39">
        <v>1</v>
      </c>
      <c r="H54" s="38">
        <v>0</v>
      </c>
      <c r="I54" s="38">
        <f>ROUND(G54*H54,6)</f>
        <v>0</v>
      </c>
      <c r="L54" s="40">
        <v>0</v>
      </c>
      <c r="M54" s="34">
        <f>ROUND(ROUND(L54,2)*ROUND(G54,3),2)</f>
        <v>0</v>
      </c>
      <c r="N54" s="38" t="s">
        <v>53</v>
      </c>
      <c r="O54">
        <f>(M54*21)/100</f>
        <v>0</v>
      </c>
      <c r="P54" t="s">
        <v>27</v>
      </c>
    </row>
    <row r="55" spans="1:16" x14ac:dyDescent="0.2">
      <c r="A55" s="37" t="s">
        <v>54</v>
      </c>
      <c r="E55" s="41" t="s">
        <v>5</v>
      </c>
    </row>
    <row r="56" spans="1:16" x14ac:dyDescent="0.2">
      <c r="A56" s="37" t="s">
        <v>55</v>
      </c>
      <c r="E56" s="42" t="s">
        <v>451</v>
      </c>
    </row>
    <row r="57" spans="1:16" x14ac:dyDescent="0.2">
      <c r="A57" t="s">
        <v>57</v>
      </c>
      <c r="E57" s="41" t="s">
        <v>58</v>
      </c>
    </row>
    <row r="58" spans="1:16" x14ac:dyDescent="0.2">
      <c r="A58" t="s">
        <v>49</v>
      </c>
      <c r="B58" s="36" t="s">
        <v>98</v>
      </c>
      <c r="C58" s="36" t="s">
        <v>89</v>
      </c>
      <c r="D58" s="37" t="s">
        <v>5</v>
      </c>
      <c r="E58" s="13" t="s">
        <v>90</v>
      </c>
      <c r="F58" s="38" t="s">
        <v>52</v>
      </c>
      <c r="G58" s="39">
        <v>1</v>
      </c>
      <c r="H58" s="38">
        <v>0</v>
      </c>
      <c r="I58" s="38">
        <f>ROUND(G58*H58,6)</f>
        <v>0</v>
      </c>
      <c r="L58" s="40">
        <v>0</v>
      </c>
      <c r="M58" s="34">
        <f>ROUND(ROUND(L58,2)*ROUND(G58,3),2)</f>
        <v>0</v>
      </c>
      <c r="N58" s="38" t="s">
        <v>53</v>
      </c>
      <c r="O58">
        <f>(M58*21)/100</f>
        <v>0</v>
      </c>
      <c r="P58" t="s">
        <v>27</v>
      </c>
    </row>
    <row r="59" spans="1:16" x14ac:dyDescent="0.2">
      <c r="A59" s="37" t="s">
        <v>54</v>
      </c>
      <c r="E59" s="41" t="s">
        <v>5</v>
      </c>
    </row>
    <row r="60" spans="1:16" x14ac:dyDescent="0.2">
      <c r="A60" s="37" t="s">
        <v>55</v>
      </c>
      <c r="E60" s="42" t="s">
        <v>451</v>
      </c>
    </row>
    <row r="61" spans="1:16" x14ac:dyDescent="0.2">
      <c r="A61" t="s">
        <v>57</v>
      </c>
      <c r="E61" s="41" t="s">
        <v>58</v>
      </c>
    </row>
    <row r="62" spans="1:16" x14ac:dyDescent="0.2">
      <c r="A62" t="s">
        <v>49</v>
      </c>
      <c r="B62" s="36" t="s">
        <v>101</v>
      </c>
      <c r="C62" s="36" t="s">
        <v>452</v>
      </c>
      <c r="D62" s="37" t="s">
        <v>5</v>
      </c>
      <c r="E62" s="13" t="s">
        <v>453</v>
      </c>
      <c r="F62" s="38" t="s">
        <v>52</v>
      </c>
      <c r="G62" s="39">
        <v>1</v>
      </c>
      <c r="H62" s="38">
        <v>0</v>
      </c>
      <c r="I62" s="38">
        <f>ROUND(G62*H62,6)</f>
        <v>0</v>
      </c>
      <c r="L62" s="40">
        <v>0</v>
      </c>
      <c r="M62" s="34">
        <f>ROUND(ROUND(L62,2)*ROUND(G62,3),2)</f>
        <v>0</v>
      </c>
      <c r="N62" s="38" t="s">
        <v>53</v>
      </c>
      <c r="O62">
        <f>(M62*21)/100</f>
        <v>0</v>
      </c>
      <c r="P62" t="s">
        <v>27</v>
      </c>
    </row>
    <row r="63" spans="1:16" x14ac:dyDescent="0.2">
      <c r="A63" s="37" t="s">
        <v>54</v>
      </c>
      <c r="E63" s="41" t="s">
        <v>5</v>
      </c>
    </row>
    <row r="64" spans="1:16" x14ac:dyDescent="0.2">
      <c r="A64" s="37" t="s">
        <v>55</v>
      </c>
      <c r="E64" s="42" t="s">
        <v>454</v>
      </c>
    </row>
    <row r="65" spans="1:16" x14ac:dyDescent="0.2">
      <c r="A65" t="s">
        <v>57</v>
      </c>
      <c r="E65" s="41" t="s">
        <v>58</v>
      </c>
    </row>
    <row r="66" spans="1:16" x14ac:dyDescent="0.2">
      <c r="A66" t="s">
        <v>49</v>
      </c>
      <c r="B66" s="36" t="s">
        <v>105</v>
      </c>
      <c r="C66" s="36" t="s">
        <v>455</v>
      </c>
      <c r="D66" s="37" t="s">
        <v>5</v>
      </c>
      <c r="E66" s="13" t="s">
        <v>456</v>
      </c>
      <c r="F66" s="38" t="s">
        <v>52</v>
      </c>
      <c r="G66" s="39">
        <v>1</v>
      </c>
      <c r="H66" s="38">
        <v>0</v>
      </c>
      <c r="I66" s="38">
        <f>ROUND(G66*H66,6)</f>
        <v>0</v>
      </c>
      <c r="L66" s="40">
        <v>0</v>
      </c>
      <c r="M66" s="34">
        <f>ROUND(ROUND(L66,2)*ROUND(G66,3),2)</f>
        <v>0</v>
      </c>
      <c r="N66" s="38" t="s">
        <v>53</v>
      </c>
      <c r="O66">
        <f>(M66*21)/100</f>
        <v>0</v>
      </c>
      <c r="P66" t="s">
        <v>27</v>
      </c>
    </row>
    <row r="67" spans="1:16" x14ac:dyDescent="0.2">
      <c r="A67" s="37" t="s">
        <v>54</v>
      </c>
      <c r="E67" s="41" t="s">
        <v>5</v>
      </c>
    </row>
    <row r="68" spans="1:16" x14ac:dyDescent="0.2">
      <c r="A68" s="37" t="s">
        <v>55</v>
      </c>
      <c r="E68" s="42" t="s">
        <v>454</v>
      </c>
    </row>
    <row r="69" spans="1:16" x14ac:dyDescent="0.2">
      <c r="A69" t="s">
        <v>57</v>
      </c>
      <c r="E69" s="41" t="s">
        <v>58</v>
      </c>
    </row>
    <row r="70" spans="1:16" x14ac:dyDescent="0.2">
      <c r="A70" t="s">
        <v>49</v>
      </c>
      <c r="B70" s="36" t="s">
        <v>108</v>
      </c>
      <c r="C70" s="36" t="s">
        <v>92</v>
      </c>
      <c r="D70" s="37" t="s">
        <v>5</v>
      </c>
      <c r="E70" s="13" t="s">
        <v>93</v>
      </c>
      <c r="F70" s="38" t="s">
        <v>52</v>
      </c>
      <c r="G70" s="39">
        <v>1</v>
      </c>
      <c r="H70" s="38">
        <v>0</v>
      </c>
      <c r="I70" s="38">
        <f>ROUND(G70*H70,6)</f>
        <v>0</v>
      </c>
      <c r="L70" s="40">
        <v>0</v>
      </c>
      <c r="M70" s="34">
        <f>ROUND(ROUND(L70,2)*ROUND(G70,3),2)</f>
        <v>0</v>
      </c>
      <c r="N70" s="38" t="s">
        <v>53</v>
      </c>
      <c r="O70">
        <f>(M70*21)/100</f>
        <v>0</v>
      </c>
      <c r="P70" t="s">
        <v>27</v>
      </c>
    </row>
    <row r="71" spans="1:16" x14ac:dyDescent="0.2">
      <c r="A71" s="37" t="s">
        <v>54</v>
      </c>
      <c r="E71" s="41" t="s">
        <v>5</v>
      </c>
    </row>
    <row r="72" spans="1:16" x14ac:dyDescent="0.2">
      <c r="A72" s="37" t="s">
        <v>55</v>
      </c>
      <c r="E72" s="42" t="s">
        <v>454</v>
      </c>
    </row>
    <row r="73" spans="1:16" x14ac:dyDescent="0.2">
      <c r="A73" t="s">
        <v>57</v>
      </c>
      <c r="E73" s="41" t="s">
        <v>58</v>
      </c>
    </row>
    <row r="74" spans="1:16" x14ac:dyDescent="0.2">
      <c r="A74" t="s">
        <v>49</v>
      </c>
      <c r="B74" s="36" t="s">
        <v>111</v>
      </c>
      <c r="C74" s="36" t="s">
        <v>457</v>
      </c>
      <c r="D74" s="37" t="s">
        <v>5</v>
      </c>
      <c r="E74" s="13" t="s">
        <v>458</v>
      </c>
      <c r="F74" s="38" t="s">
        <v>52</v>
      </c>
      <c r="G74" s="39">
        <v>1</v>
      </c>
      <c r="H74" s="38">
        <v>0</v>
      </c>
      <c r="I74" s="38">
        <f>ROUND(G74*H74,6)</f>
        <v>0</v>
      </c>
      <c r="L74" s="40">
        <v>0</v>
      </c>
      <c r="M74" s="34">
        <f>ROUND(ROUND(L74,2)*ROUND(G74,3),2)</f>
        <v>0</v>
      </c>
      <c r="N74" s="38" t="s">
        <v>53</v>
      </c>
      <c r="O74">
        <f>(M74*21)/100</f>
        <v>0</v>
      </c>
      <c r="P74" t="s">
        <v>27</v>
      </c>
    </row>
    <row r="75" spans="1:16" x14ac:dyDescent="0.2">
      <c r="A75" s="37" t="s">
        <v>54</v>
      </c>
      <c r="E75" s="41" t="s">
        <v>5</v>
      </c>
    </row>
    <row r="76" spans="1:16" x14ac:dyDescent="0.2">
      <c r="A76" s="37" t="s">
        <v>55</v>
      </c>
      <c r="E76" s="42" t="s">
        <v>454</v>
      </c>
    </row>
    <row r="77" spans="1:16" x14ac:dyDescent="0.2">
      <c r="A77" t="s">
        <v>57</v>
      </c>
      <c r="E77" s="41" t="s">
        <v>58</v>
      </c>
    </row>
    <row r="78" spans="1:16" x14ac:dyDescent="0.2">
      <c r="A78" t="s">
        <v>49</v>
      </c>
      <c r="B78" s="36" t="s">
        <v>115</v>
      </c>
      <c r="C78" s="36" t="s">
        <v>459</v>
      </c>
      <c r="D78" s="37" t="s">
        <v>5</v>
      </c>
      <c r="E78" s="13" t="s">
        <v>460</v>
      </c>
      <c r="F78" s="38" t="s">
        <v>52</v>
      </c>
      <c r="G78" s="39">
        <v>1</v>
      </c>
      <c r="H78" s="38">
        <v>0</v>
      </c>
      <c r="I78" s="38">
        <f>ROUND(G78*H78,6)</f>
        <v>0</v>
      </c>
      <c r="L78" s="40">
        <v>0</v>
      </c>
      <c r="M78" s="34">
        <f>ROUND(ROUND(L78,2)*ROUND(G78,3),2)</f>
        <v>0</v>
      </c>
      <c r="N78" s="38" t="s">
        <v>53</v>
      </c>
      <c r="O78">
        <f>(M78*21)/100</f>
        <v>0</v>
      </c>
      <c r="P78" t="s">
        <v>27</v>
      </c>
    </row>
    <row r="79" spans="1:16" x14ac:dyDescent="0.2">
      <c r="A79" s="37" t="s">
        <v>54</v>
      </c>
      <c r="E79" s="41" t="s">
        <v>5</v>
      </c>
    </row>
    <row r="80" spans="1:16" x14ac:dyDescent="0.2">
      <c r="A80" s="37" t="s">
        <v>55</v>
      </c>
      <c r="E80" s="42" t="s">
        <v>454</v>
      </c>
    </row>
    <row r="81" spans="1:16" x14ac:dyDescent="0.2">
      <c r="A81" t="s">
        <v>57</v>
      </c>
      <c r="E81" s="41" t="s">
        <v>58</v>
      </c>
    </row>
    <row r="82" spans="1:16" x14ac:dyDescent="0.2">
      <c r="A82" t="s">
        <v>49</v>
      </c>
      <c r="B82" s="36" t="s">
        <v>118</v>
      </c>
      <c r="C82" s="36" t="s">
        <v>102</v>
      </c>
      <c r="D82" s="37" t="s">
        <v>5</v>
      </c>
      <c r="E82" s="13" t="s">
        <v>103</v>
      </c>
      <c r="F82" s="38" t="s">
        <v>52</v>
      </c>
      <c r="G82" s="39">
        <v>1</v>
      </c>
      <c r="H82" s="38">
        <v>0</v>
      </c>
      <c r="I82" s="38">
        <f>ROUND(G82*H82,6)</f>
        <v>0</v>
      </c>
      <c r="L82" s="40">
        <v>0</v>
      </c>
      <c r="M82" s="34">
        <f>ROUND(ROUND(L82,2)*ROUND(G82,3),2)</f>
        <v>0</v>
      </c>
      <c r="N82" s="38" t="s">
        <v>53</v>
      </c>
      <c r="O82">
        <f>(M82*21)/100</f>
        <v>0</v>
      </c>
      <c r="P82" t="s">
        <v>27</v>
      </c>
    </row>
    <row r="83" spans="1:16" x14ac:dyDescent="0.2">
      <c r="A83" s="37" t="s">
        <v>54</v>
      </c>
      <c r="E83" s="41" t="s">
        <v>5</v>
      </c>
    </row>
    <row r="84" spans="1:16" x14ac:dyDescent="0.2">
      <c r="A84" s="37" t="s">
        <v>55</v>
      </c>
      <c r="E84" s="42" t="s">
        <v>461</v>
      </c>
    </row>
    <row r="85" spans="1:16" x14ac:dyDescent="0.2">
      <c r="A85" t="s">
        <v>57</v>
      </c>
      <c r="E85" s="41" t="s">
        <v>58</v>
      </c>
    </row>
    <row r="86" spans="1:16" x14ac:dyDescent="0.2">
      <c r="A86" t="s">
        <v>49</v>
      </c>
      <c r="B86" s="36" t="s">
        <v>122</v>
      </c>
      <c r="C86" s="36" t="s">
        <v>106</v>
      </c>
      <c r="D86" s="37" t="s">
        <v>5</v>
      </c>
      <c r="E86" s="13" t="s">
        <v>107</v>
      </c>
      <c r="F86" s="38" t="s">
        <v>52</v>
      </c>
      <c r="G86" s="39">
        <v>1</v>
      </c>
      <c r="H86" s="38">
        <v>0</v>
      </c>
      <c r="I86" s="38">
        <f>ROUND(G86*H86,6)</f>
        <v>0</v>
      </c>
      <c r="L86" s="40">
        <v>0</v>
      </c>
      <c r="M86" s="34">
        <f>ROUND(ROUND(L86,2)*ROUND(G86,3),2)</f>
        <v>0</v>
      </c>
      <c r="N86" s="38" t="s">
        <v>53</v>
      </c>
      <c r="O86">
        <f>(M86*21)/100</f>
        <v>0</v>
      </c>
      <c r="P86" t="s">
        <v>27</v>
      </c>
    </row>
    <row r="87" spans="1:16" x14ac:dyDescent="0.2">
      <c r="A87" s="37" t="s">
        <v>54</v>
      </c>
      <c r="E87" s="41" t="s">
        <v>5</v>
      </c>
    </row>
    <row r="88" spans="1:16" x14ac:dyDescent="0.2">
      <c r="A88" s="37" t="s">
        <v>55</v>
      </c>
      <c r="E88" s="42" t="s">
        <v>461</v>
      </c>
    </row>
    <row r="89" spans="1:16" x14ac:dyDescent="0.2">
      <c r="A89" t="s">
        <v>57</v>
      </c>
      <c r="E89" s="41" t="s">
        <v>58</v>
      </c>
    </row>
    <row r="90" spans="1:16" x14ac:dyDescent="0.2">
      <c r="A90" t="s">
        <v>49</v>
      </c>
      <c r="B90" s="36" t="s">
        <v>125</v>
      </c>
      <c r="C90" s="36" t="s">
        <v>109</v>
      </c>
      <c r="D90" s="37" t="s">
        <v>5</v>
      </c>
      <c r="E90" s="13" t="s">
        <v>110</v>
      </c>
      <c r="F90" s="38" t="s">
        <v>52</v>
      </c>
      <c r="G90" s="39">
        <v>1</v>
      </c>
      <c r="H90" s="38">
        <v>0</v>
      </c>
      <c r="I90" s="38">
        <f>ROUND(G90*H90,6)</f>
        <v>0</v>
      </c>
      <c r="L90" s="40">
        <v>0</v>
      </c>
      <c r="M90" s="34">
        <f>ROUND(ROUND(L90,2)*ROUND(G90,3),2)</f>
        <v>0</v>
      </c>
      <c r="N90" s="38" t="s">
        <v>53</v>
      </c>
      <c r="O90">
        <f>(M90*21)/100</f>
        <v>0</v>
      </c>
      <c r="P90" t="s">
        <v>27</v>
      </c>
    </row>
    <row r="91" spans="1:16" x14ac:dyDescent="0.2">
      <c r="A91" s="37" t="s">
        <v>54</v>
      </c>
      <c r="E91" s="41" t="s">
        <v>5</v>
      </c>
    </row>
    <row r="92" spans="1:16" x14ac:dyDescent="0.2">
      <c r="A92" s="37" t="s">
        <v>55</v>
      </c>
      <c r="E92" s="42" t="s">
        <v>461</v>
      </c>
    </row>
    <row r="93" spans="1:16" x14ac:dyDescent="0.2">
      <c r="A93" t="s">
        <v>57</v>
      </c>
      <c r="E93" s="41" t="s">
        <v>58</v>
      </c>
    </row>
    <row r="94" spans="1:16" x14ac:dyDescent="0.2">
      <c r="A94" t="s">
        <v>49</v>
      </c>
      <c r="B94" s="36" t="s">
        <v>129</v>
      </c>
      <c r="C94" s="36" t="s">
        <v>462</v>
      </c>
      <c r="D94" s="37" t="s">
        <v>5</v>
      </c>
      <c r="E94" s="13" t="s">
        <v>463</v>
      </c>
      <c r="F94" s="38" t="s">
        <v>52</v>
      </c>
      <c r="G94" s="39">
        <v>1</v>
      </c>
      <c r="H94" s="38">
        <v>0</v>
      </c>
      <c r="I94" s="38">
        <f>ROUND(G94*H94,6)</f>
        <v>0</v>
      </c>
      <c r="L94" s="40">
        <v>0</v>
      </c>
      <c r="M94" s="34">
        <f>ROUND(ROUND(L94,2)*ROUND(G94,3),2)</f>
        <v>0</v>
      </c>
      <c r="N94" s="38" t="s">
        <v>53</v>
      </c>
      <c r="O94">
        <f>(M94*21)/100</f>
        <v>0</v>
      </c>
      <c r="P94" t="s">
        <v>27</v>
      </c>
    </row>
    <row r="95" spans="1:16" x14ac:dyDescent="0.2">
      <c r="A95" s="37" t="s">
        <v>54</v>
      </c>
      <c r="E95" s="41" t="s">
        <v>5</v>
      </c>
    </row>
    <row r="96" spans="1:16" x14ac:dyDescent="0.2">
      <c r="A96" s="37" t="s">
        <v>55</v>
      </c>
      <c r="E96" s="42" t="s">
        <v>464</v>
      </c>
    </row>
    <row r="97" spans="1:16" x14ac:dyDescent="0.2">
      <c r="A97" t="s">
        <v>57</v>
      </c>
      <c r="E97" s="41" t="s">
        <v>58</v>
      </c>
    </row>
    <row r="98" spans="1:16" x14ac:dyDescent="0.2">
      <c r="A98" t="s">
        <v>49</v>
      </c>
      <c r="B98" s="36" t="s">
        <v>133</v>
      </c>
      <c r="C98" s="36" t="s">
        <v>465</v>
      </c>
      <c r="D98" s="37" t="s">
        <v>5</v>
      </c>
      <c r="E98" s="13" t="s">
        <v>466</v>
      </c>
      <c r="F98" s="38" t="s">
        <v>52</v>
      </c>
      <c r="G98" s="39">
        <v>1</v>
      </c>
      <c r="H98" s="38">
        <v>0</v>
      </c>
      <c r="I98" s="38">
        <f>ROUND(G98*H98,6)</f>
        <v>0</v>
      </c>
      <c r="L98" s="40">
        <v>0</v>
      </c>
      <c r="M98" s="34">
        <f>ROUND(ROUND(L98,2)*ROUND(G98,3),2)</f>
        <v>0</v>
      </c>
      <c r="N98" s="38" t="s">
        <v>53</v>
      </c>
      <c r="O98">
        <f>(M98*21)/100</f>
        <v>0</v>
      </c>
      <c r="P98" t="s">
        <v>27</v>
      </c>
    </row>
    <row r="99" spans="1:16" x14ac:dyDescent="0.2">
      <c r="A99" s="37" t="s">
        <v>54</v>
      </c>
      <c r="E99" s="41" t="s">
        <v>5</v>
      </c>
    </row>
    <row r="100" spans="1:16" x14ac:dyDescent="0.2">
      <c r="A100" s="37" t="s">
        <v>55</v>
      </c>
      <c r="E100" s="42" t="s">
        <v>464</v>
      </c>
    </row>
    <row r="101" spans="1:16" x14ac:dyDescent="0.2">
      <c r="A101" t="s">
        <v>57</v>
      </c>
      <c r="E101" s="41" t="s">
        <v>58</v>
      </c>
    </row>
    <row r="102" spans="1:16" x14ac:dyDescent="0.2">
      <c r="A102" t="s">
        <v>49</v>
      </c>
      <c r="B102" s="36" t="s">
        <v>137</v>
      </c>
      <c r="C102" s="36" t="s">
        <v>467</v>
      </c>
      <c r="D102" s="37" t="s">
        <v>5</v>
      </c>
      <c r="E102" s="13" t="s">
        <v>468</v>
      </c>
      <c r="F102" s="38" t="s">
        <v>52</v>
      </c>
      <c r="G102" s="39">
        <v>1</v>
      </c>
      <c r="H102" s="38">
        <v>0</v>
      </c>
      <c r="I102" s="38">
        <f>ROUND(G102*H102,6)</f>
        <v>0</v>
      </c>
      <c r="L102" s="40">
        <v>0</v>
      </c>
      <c r="M102" s="34">
        <f>ROUND(ROUND(L102,2)*ROUND(G102,3),2)</f>
        <v>0</v>
      </c>
      <c r="N102" s="38" t="s">
        <v>53</v>
      </c>
      <c r="O102">
        <f>(M102*21)/100</f>
        <v>0</v>
      </c>
      <c r="P102" t="s">
        <v>27</v>
      </c>
    </row>
    <row r="103" spans="1:16" x14ac:dyDescent="0.2">
      <c r="A103" s="37" t="s">
        <v>54</v>
      </c>
      <c r="E103" s="41" t="s">
        <v>5</v>
      </c>
    </row>
    <row r="104" spans="1:16" x14ac:dyDescent="0.2">
      <c r="A104" s="37" t="s">
        <v>55</v>
      </c>
      <c r="E104" s="42" t="s">
        <v>464</v>
      </c>
    </row>
    <row r="105" spans="1:16" x14ac:dyDescent="0.2">
      <c r="A105" t="s">
        <v>57</v>
      </c>
      <c r="E105" s="41" t="s">
        <v>58</v>
      </c>
    </row>
    <row r="106" spans="1:16" x14ac:dyDescent="0.2">
      <c r="A106" t="s">
        <v>49</v>
      </c>
      <c r="B106" s="36" t="s">
        <v>141</v>
      </c>
      <c r="C106" s="36" t="s">
        <v>112</v>
      </c>
      <c r="D106" s="37" t="s">
        <v>5</v>
      </c>
      <c r="E106" s="13" t="s">
        <v>113</v>
      </c>
      <c r="F106" s="38" t="s">
        <v>52</v>
      </c>
      <c r="G106" s="39">
        <v>1</v>
      </c>
      <c r="H106" s="38">
        <v>0</v>
      </c>
      <c r="I106" s="38">
        <f>ROUND(G106*H106,6)</f>
        <v>0</v>
      </c>
      <c r="L106" s="40">
        <v>0</v>
      </c>
      <c r="M106" s="34">
        <f>ROUND(ROUND(L106,2)*ROUND(G106,3),2)</f>
        <v>0</v>
      </c>
      <c r="N106" s="38" t="s">
        <v>53</v>
      </c>
      <c r="O106">
        <f>(M106*21)/100</f>
        <v>0</v>
      </c>
      <c r="P106" t="s">
        <v>27</v>
      </c>
    </row>
    <row r="107" spans="1:16" x14ac:dyDescent="0.2">
      <c r="A107" s="37" t="s">
        <v>54</v>
      </c>
      <c r="E107" s="41" t="s">
        <v>5</v>
      </c>
    </row>
    <row r="108" spans="1:16" x14ac:dyDescent="0.2">
      <c r="A108" s="37" t="s">
        <v>55</v>
      </c>
      <c r="E108" s="42" t="s">
        <v>469</v>
      </c>
    </row>
    <row r="109" spans="1:16" x14ac:dyDescent="0.2">
      <c r="A109" t="s">
        <v>57</v>
      </c>
      <c r="E109" s="41" t="s">
        <v>58</v>
      </c>
    </row>
    <row r="110" spans="1:16" x14ac:dyDescent="0.2">
      <c r="A110" t="s">
        <v>49</v>
      </c>
      <c r="B110" s="36" t="s">
        <v>145</v>
      </c>
      <c r="C110" s="36" t="s">
        <v>116</v>
      </c>
      <c r="D110" s="37" t="s">
        <v>5</v>
      </c>
      <c r="E110" s="13" t="s">
        <v>117</v>
      </c>
      <c r="F110" s="38" t="s">
        <v>52</v>
      </c>
      <c r="G110" s="39">
        <v>1</v>
      </c>
      <c r="H110" s="38">
        <v>0</v>
      </c>
      <c r="I110" s="38">
        <f>ROUND(G110*H110,6)</f>
        <v>0</v>
      </c>
      <c r="L110" s="40">
        <v>0</v>
      </c>
      <c r="M110" s="34">
        <f>ROUND(ROUND(L110,2)*ROUND(G110,3),2)</f>
        <v>0</v>
      </c>
      <c r="N110" s="38" t="s">
        <v>53</v>
      </c>
      <c r="O110">
        <f>(M110*21)/100</f>
        <v>0</v>
      </c>
      <c r="P110" t="s">
        <v>27</v>
      </c>
    </row>
    <row r="111" spans="1:16" x14ac:dyDescent="0.2">
      <c r="A111" s="37" t="s">
        <v>54</v>
      </c>
      <c r="E111" s="41" t="s">
        <v>5</v>
      </c>
    </row>
    <row r="112" spans="1:16" x14ac:dyDescent="0.2">
      <c r="A112" s="37" t="s">
        <v>55</v>
      </c>
      <c r="E112" s="42" t="s">
        <v>469</v>
      </c>
    </row>
    <row r="113" spans="1:16" x14ac:dyDescent="0.2">
      <c r="A113" t="s">
        <v>57</v>
      </c>
      <c r="E113" s="41" t="s">
        <v>5</v>
      </c>
    </row>
    <row r="114" spans="1:16" ht="25.5" x14ac:dyDescent="0.2">
      <c r="A114" t="s">
        <v>49</v>
      </c>
      <c r="B114" s="36" t="s">
        <v>148</v>
      </c>
      <c r="C114" s="36" t="s">
        <v>119</v>
      </c>
      <c r="D114" s="37" t="s">
        <v>5</v>
      </c>
      <c r="E114" s="13" t="s">
        <v>120</v>
      </c>
      <c r="F114" s="38" t="s">
        <v>52</v>
      </c>
      <c r="G114" s="39">
        <v>6</v>
      </c>
      <c r="H114" s="38">
        <v>0</v>
      </c>
      <c r="I114" s="38">
        <f>ROUND(G114*H114,6)</f>
        <v>0</v>
      </c>
      <c r="L114" s="40">
        <v>0</v>
      </c>
      <c r="M114" s="34">
        <f>ROUND(ROUND(L114,2)*ROUND(G114,3),2)</f>
        <v>0</v>
      </c>
      <c r="N114" s="38" t="s">
        <v>53</v>
      </c>
      <c r="O114">
        <f>(M114*21)/100</f>
        <v>0</v>
      </c>
      <c r="P114" t="s">
        <v>27</v>
      </c>
    </row>
    <row r="115" spans="1:16" x14ac:dyDescent="0.2">
      <c r="A115" s="37" t="s">
        <v>54</v>
      </c>
      <c r="E115" s="41" t="s">
        <v>5</v>
      </c>
    </row>
    <row r="116" spans="1:16" x14ac:dyDescent="0.2">
      <c r="A116" s="37" t="s">
        <v>55</v>
      </c>
      <c r="E116" s="42" t="s">
        <v>470</v>
      </c>
    </row>
    <row r="117" spans="1:16" x14ac:dyDescent="0.2">
      <c r="A117" t="s">
        <v>57</v>
      </c>
      <c r="E117" s="41" t="s">
        <v>58</v>
      </c>
    </row>
    <row r="118" spans="1:16" ht="25.5" x14ac:dyDescent="0.2">
      <c r="A118" t="s">
        <v>49</v>
      </c>
      <c r="B118" s="36" t="s">
        <v>152</v>
      </c>
      <c r="C118" s="36" t="s">
        <v>123</v>
      </c>
      <c r="D118" s="37" t="s">
        <v>5</v>
      </c>
      <c r="E118" s="13" t="s">
        <v>124</v>
      </c>
      <c r="F118" s="38" t="s">
        <v>52</v>
      </c>
      <c r="G118" s="39">
        <v>6</v>
      </c>
      <c r="H118" s="38">
        <v>0</v>
      </c>
      <c r="I118" s="38">
        <f>ROUND(G118*H118,6)</f>
        <v>0</v>
      </c>
      <c r="L118" s="40">
        <v>0</v>
      </c>
      <c r="M118" s="34">
        <f>ROUND(ROUND(L118,2)*ROUND(G118,3),2)</f>
        <v>0</v>
      </c>
      <c r="N118" s="38" t="s">
        <v>53</v>
      </c>
      <c r="O118">
        <f>(M118*21)/100</f>
        <v>0</v>
      </c>
      <c r="P118" t="s">
        <v>27</v>
      </c>
    </row>
    <row r="119" spans="1:16" x14ac:dyDescent="0.2">
      <c r="A119" s="37" t="s">
        <v>54</v>
      </c>
      <c r="E119" s="41" t="s">
        <v>5</v>
      </c>
    </row>
    <row r="120" spans="1:16" x14ac:dyDescent="0.2">
      <c r="A120" s="37" t="s">
        <v>55</v>
      </c>
      <c r="E120" s="42" t="s">
        <v>470</v>
      </c>
    </row>
    <row r="121" spans="1:16" x14ac:dyDescent="0.2">
      <c r="A121" t="s">
        <v>57</v>
      </c>
      <c r="E121" s="41" t="s">
        <v>58</v>
      </c>
    </row>
    <row r="122" spans="1:16" ht="25.5" x14ac:dyDescent="0.2">
      <c r="A122" t="s">
        <v>49</v>
      </c>
      <c r="B122" s="36" t="s">
        <v>156</v>
      </c>
      <c r="C122" s="36" t="s">
        <v>126</v>
      </c>
      <c r="D122" s="37" t="s">
        <v>5</v>
      </c>
      <c r="E122" s="13" t="s">
        <v>127</v>
      </c>
      <c r="F122" s="38" t="s">
        <v>52</v>
      </c>
      <c r="G122" s="39">
        <v>2</v>
      </c>
      <c r="H122" s="38">
        <v>0</v>
      </c>
      <c r="I122" s="38">
        <f>ROUND(G122*H122,6)</f>
        <v>0</v>
      </c>
      <c r="L122" s="40">
        <v>0</v>
      </c>
      <c r="M122" s="34">
        <f>ROUND(ROUND(L122,2)*ROUND(G122,3),2)</f>
        <v>0</v>
      </c>
      <c r="N122" s="38" t="s">
        <v>53</v>
      </c>
      <c r="O122">
        <f>(M122*21)/100</f>
        <v>0</v>
      </c>
      <c r="P122" t="s">
        <v>27</v>
      </c>
    </row>
    <row r="123" spans="1:16" x14ac:dyDescent="0.2">
      <c r="A123" s="37" t="s">
        <v>54</v>
      </c>
      <c r="E123" s="41" t="s">
        <v>5</v>
      </c>
    </row>
    <row r="124" spans="1:16" x14ac:dyDescent="0.2">
      <c r="A124" s="37" t="s">
        <v>55</v>
      </c>
      <c r="E124" s="42" t="s">
        <v>471</v>
      </c>
    </row>
    <row r="125" spans="1:16" x14ac:dyDescent="0.2">
      <c r="A125" t="s">
        <v>57</v>
      </c>
      <c r="E125" s="41" t="s">
        <v>58</v>
      </c>
    </row>
    <row r="126" spans="1:16" ht="25.5" x14ac:dyDescent="0.2">
      <c r="A126" t="s">
        <v>49</v>
      </c>
      <c r="B126" s="36" t="s">
        <v>159</v>
      </c>
      <c r="C126" s="36" t="s">
        <v>130</v>
      </c>
      <c r="D126" s="37" t="s">
        <v>5</v>
      </c>
      <c r="E126" s="13" t="s">
        <v>131</v>
      </c>
      <c r="F126" s="38" t="s">
        <v>52</v>
      </c>
      <c r="G126" s="39">
        <v>4</v>
      </c>
      <c r="H126" s="38">
        <v>0</v>
      </c>
      <c r="I126" s="38">
        <f>ROUND(G126*H126,6)</f>
        <v>0</v>
      </c>
      <c r="L126" s="40">
        <v>0</v>
      </c>
      <c r="M126" s="34">
        <f>ROUND(ROUND(L126,2)*ROUND(G126,3),2)</f>
        <v>0</v>
      </c>
      <c r="N126" s="38" t="s">
        <v>53</v>
      </c>
      <c r="O126">
        <f>(M126*21)/100</f>
        <v>0</v>
      </c>
      <c r="P126" t="s">
        <v>27</v>
      </c>
    </row>
    <row r="127" spans="1:16" x14ac:dyDescent="0.2">
      <c r="A127" s="37" t="s">
        <v>54</v>
      </c>
      <c r="E127" s="41" t="s">
        <v>5</v>
      </c>
    </row>
    <row r="128" spans="1:16" x14ac:dyDescent="0.2">
      <c r="A128" s="37" t="s">
        <v>55</v>
      </c>
      <c r="E128" s="42" t="s">
        <v>472</v>
      </c>
    </row>
    <row r="129" spans="1:16" x14ac:dyDescent="0.2">
      <c r="A129" t="s">
        <v>57</v>
      </c>
      <c r="E129" s="41" t="s">
        <v>58</v>
      </c>
    </row>
    <row r="130" spans="1:16" ht="25.5" x14ac:dyDescent="0.2">
      <c r="A130" t="s">
        <v>49</v>
      </c>
      <c r="B130" s="36" t="s">
        <v>163</v>
      </c>
      <c r="C130" s="36" t="s">
        <v>134</v>
      </c>
      <c r="D130" s="37" t="s">
        <v>5</v>
      </c>
      <c r="E130" s="13" t="s">
        <v>135</v>
      </c>
      <c r="F130" s="38" t="s">
        <v>52</v>
      </c>
      <c r="G130" s="39">
        <v>1.5</v>
      </c>
      <c r="H130" s="38">
        <v>0</v>
      </c>
      <c r="I130" s="38">
        <f>ROUND(G130*H130,6)</f>
        <v>0</v>
      </c>
      <c r="L130" s="40">
        <v>0</v>
      </c>
      <c r="M130" s="34">
        <f>ROUND(ROUND(L130,2)*ROUND(G130,3),2)</f>
        <v>0</v>
      </c>
      <c r="N130" s="38" t="s">
        <v>53</v>
      </c>
      <c r="O130">
        <f>(M130*21)/100</f>
        <v>0</v>
      </c>
      <c r="P130" t="s">
        <v>27</v>
      </c>
    </row>
    <row r="131" spans="1:16" x14ac:dyDescent="0.2">
      <c r="A131" s="37" t="s">
        <v>54</v>
      </c>
      <c r="E131" s="41" t="s">
        <v>5</v>
      </c>
    </row>
    <row r="132" spans="1:16" x14ac:dyDescent="0.2">
      <c r="A132" s="37" t="s">
        <v>55</v>
      </c>
      <c r="E132" s="42" t="s">
        <v>473</v>
      </c>
    </row>
    <row r="133" spans="1:16" x14ac:dyDescent="0.2">
      <c r="A133" t="s">
        <v>57</v>
      </c>
      <c r="E133" s="41" t="s">
        <v>58</v>
      </c>
    </row>
    <row r="134" spans="1:16" ht="25.5" x14ac:dyDescent="0.2">
      <c r="A134" t="s">
        <v>49</v>
      </c>
      <c r="B134" s="36" t="s">
        <v>166</v>
      </c>
      <c r="C134" s="36" t="s">
        <v>138</v>
      </c>
      <c r="D134" s="37" t="s">
        <v>5</v>
      </c>
      <c r="E134" s="13" t="s">
        <v>139</v>
      </c>
      <c r="F134" s="38" t="s">
        <v>52</v>
      </c>
      <c r="G134" s="39">
        <v>2</v>
      </c>
      <c r="H134" s="38">
        <v>0</v>
      </c>
      <c r="I134" s="38">
        <f>ROUND(G134*H134,6)</f>
        <v>0</v>
      </c>
      <c r="L134" s="40">
        <v>0</v>
      </c>
      <c r="M134" s="34">
        <f>ROUND(ROUND(L134,2)*ROUND(G134,3),2)</f>
        <v>0</v>
      </c>
      <c r="N134" s="38" t="s">
        <v>53</v>
      </c>
      <c r="O134">
        <f>(M134*21)/100</f>
        <v>0</v>
      </c>
      <c r="P134" t="s">
        <v>27</v>
      </c>
    </row>
    <row r="135" spans="1:16" x14ac:dyDescent="0.2">
      <c r="A135" s="37" t="s">
        <v>54</v>
      </c>
      <c r="E135" s="41" t="s">
        <v>5</v>
      </c>
    </row>
    <row r="136" spans="1:16" x14ac:dyDescent="0.2">
      <c r="A136" s="37" t="s">
        <v>55</v>
      </c>
      <c r="E136" s="42" t="s">
        <v>474</v>
      </c>
    </row>
    <row r="137" spans="1:16" x14ac:dyDescent="0.2">
      <c r="A137" t="s">
        <v>57</v>
      </c>
      <c r="E137" s="41" t="s">
        <v>58</v>
      </c>
    </row>
    <row r="138" spans="1:16" x14ac:dyDescent="0.2">
      <c r="A138" t="s">
        <v>49</v>
      </c>
      <c r="B138" s="36" t="s">
        <v>170</v>
      </c>
      <c r="C138" s="36" t="s">
        <v>142</v>
      </c>
      <c r="D138" s="37" t="s">
        <v>5</v>
      </c>
      <c r="E138" s="13" t="s">
        <v>143</v>
      </c>
      <c r="F138" s="38" t="s">
        <v>52</v>
      </c>
      <c r="G138" s="39">
        <v>1</v>
      </c>
      <c r="H138" s="38">
        <v>0</v>
      </c>
      <c r="I138" s="38">
        <f>ROUND(G138*H138,6)</f>
        <v>0</v>
      </c>
      <c r="L138" s="40">
        <v>0</v>
      </c>
      <c r="M138" s="34">
        <f>ROUND(ROUND(L138,2)*ROUND(G138,3),2)</f>
        <v>0</v>
      </c>
      <c r="N138" s="38" t="s">
        <v>53</v>
      </c>
      <c r="O138">
        <f>(M138*21)/100</f>
        <v>0</v>
      </c>
      <c r="P138" t="s">
        <v>27</v>
      </c>
    </row>
    <row r="139" spans="1:16" x14ac:dyDescent="0.2">
      <c r="A139" s="37" t="s">
        <v>54</v>
      </c>
      <c r="E139" s="41" t="s">
        <v>5</v>
      </c>
    </row>
    <row r="140" spans="1:16" x14ac:dyDescent="0.2">
      <c r="A140" s="37" t="s">
        <v>55</v>
      </c>
      <c r="E140" s="42" t="s">
        <v>475</v>
      </c>
    </row>
    <row r="141" spans="1:16" x14ac:dyDescent="0.2">
      <c r="A141" t="s">
        <v>57</v>
      </c>
      <c r="E141" s="41" t="s">
        <v>58</v>
      </c>
    </row>
    <row r="142" spans="1:16" x14ac:dyDescent="0.2">
      <c r="A142" t="s">
        <v>49</v>
      </c>
      <c r="B142" s="36" t="s">
        <v>174</v>
      </c>
      <c r="C142" s="36" t="s">
        <v>146</v>
      </c>
      <c r="D142" s="37" t="s">
        <v>5</v>
      </c>
      <c r="E142" s="13" t="s">
        <v>147</v>
      </c>
      <c r="F142" s="38" t="s">
        <v>52</v>
      </c>
      <c r="G142" s="39">
        <v>1</v>
      </c>
      <c r="H142" s="38">
        <v>0</v>
      </c>
      <c r="I142" s="38">
        <f>ROUND(G142*H142,6)</f>
        <v>0</v>
      </c>
      <c r="L142" s="40">
        <v>0</v>
      </c>
      <c r="M142" s="34">
        <f>ROUND(ROUND(L142,2)*ROUND(G142,3),2)</f>
        <v>0</v>
      </c>
      <c r="N142" s="38" t="s">
        <v>53</v>
      </c>
      <c r="O142">
        <f>(M142*21)/100</f>
        <v>0</v>
      </c>
      <c r="P142" t="s">
        <v>27</v>
      </c>
    </row>
    <row r="143" spans="1:16" x14ac:dyDescent="0.2">
      <c r="A143" s="37" t="s">
        <v>54</v>
      </c>
      <c r="E143" s="41" t="s">
        <v>5</v>
      </c>
    </row>
    <row r="144" spans="1:16" x14ac:dyDescent="0.2">
      <c r="A144" s="37" t="s">
        <v>55</v>
      </c>
      <c r="E144" s="42" t="s">
        <v>475</v>
      </c>
    </row>
    <row r="145" spans="1:16" x14ac:dyDescent="0.2">
      <c r="A145" t="s">
        <v>57</v>
      </c>
      <c r="E145" s="41" t="s">
        <v>58</v>
      </c>
    </row>
    <row r="146" spans="1:16" x14ac:dyDescent="0.2">
      <c r="A146" t="s">
        <v>49</v>
      </c>
      <c r="B146" s="36" t="s">
        <v>179</v>
      </c>
      <c r="C146" s="36" t="s">
        <v>167</v>
      </c>
      <c r="D146" s="37" t="s">
        <v>5</v>
      </c>
      <c r="E146" s="13" t="s">
        <v>168</v>
      </c>
      <c r="F146" s="38" t="s">
        <v>52</v>
      </c>
      <c r="G146" s="39">
        <v>42</v>
      </c>
      <c r="H146" s="38">
        <v>0</v>
      </c>
      <c r="I146" s="38">
        <f>ROUND(G146*H146,6)</f>
        <v>0</v>
      </c>
      <c r="L146" s="40">
        <v>0</v>
      </c>
      <c r="M146" s="34">
        <f>ROUND(ROUND(L146,2)*ROUND(G146,3),2)</f>
        <v>0</v>
      </c>
      <c r="N146" s="38" t="s">
        <v>53</v>
      </c>
      <c r="O146">
        <f>(M146*21)/100</f>
        <v>0</v>
      </c>
      <c r="P146" t="s">
        <v>27</v>
      </c>
    </row>
    <row r="147" spans="1:16" x14ac:dyDescent="0.2">
      <c r="A147" s="37" t="s">
        <v>54</v>
      </c>
      <c r="E147" s="41" t="s">
        <v>5</v>
      </c>
    </row>
    <row r="148" spans="1:16" x14ac:dyDescent="0.2">
      <c r="A148" s="37" t="s">
        <v>55</v>
      </c>
      <c r="E148" s="42" t="s">
        <v>476</v>
      </c>
    </row>
    <row r="149" spans="1:16" x14ac:dyDescent="0.2">
      <c r="A149" t="s">
        <v>57</v>
      </c>
      <c r="E149" s="41" t="s">
        <v>58</v>
      </c>
    </row>
    <row r="150" spans="1:16" x14ac:dyDescent="0.2">
      <c r="A150" t="s">
        <v>49</v>
      </c>
      <c r="B150" s="36" t="s">
        <v>184</v>
      </c>
      <c r="C150" s="36" t="s">
        <v>171</v>
      </c>
      <c r="D150" s="37" t="s">
        <v>5</v>
      </c>
      <c r="E150" s="13" t="s">
        <v>172</v>
      </c>
      <c r="F150" s="38" t="s">
        <v>52</v>
      </c>
      <c r="G150" s="39">
        <v>4</v>
      </c>
      <c r="H150" s="38">
        <v>0</v>
      </c>
      <c r="I150" s="38">
        <f>ROUND(G150*H150,6)</f>
        <v>0</v>
      </c>
      <c r="L150" s="40">
        <v>0</v>
      </c>
      <c r="M150" s="34">
        <f>ROUND(ROUND(L150,2)*ROUND(G150,3),2)</f>
        <v>0</v>
      </c>
      <c r="N150" s="38" t="s">
        <v>53</v>
      </c>
      <c r="O150">
        <f>(M150*21)/100</f>
        <v>0</v>
      </c>
      <c r="P150" t="s">
        <v>27</v>
      </c>
    </row>
    <row r="151" spans="1:16" x14ac:dyDescent="0.2">
      <c r="A151" s="37" t="s">
        <v>54</v>
      </c>
      <c r="E151" s="41" t="s">
        <v>5</v>
      </c>
    </row>
    <row r="152" spans="1:16" x14ac:dyDescent="0.2">
      <c r="A152" s="37" t="s">
        <v>55</v>
      </c>
      <c r="E152" s="42" t="s">
        <v>477</v>
      </c>
    </row>
    <row r="153" spans="1:16" x14ac:dyDescent="0.2">
      <c r="A153" t="s">
        <v>57</v>
      </c>
      <c r="E153" s="41" t="s">
        <v>58</v>
      </c>
    </row>
    <row r="154" spans="1:16" x14ac:dyDescent="0.2">
      <c r="A154" t="s">
        <v>49</v>
      </c>
      <c r="B154" s="36" t="s">
        <v>188</v>
      </c>
      <c r="C154" s="36" t="s">
        <v>175</v>
      </c>
      <c r="D154" s="37" t="s">
        <v>5</v>
      </c>
      <c r="E154" s="13" t="s">
        <v>176</v>
      </c>
      <c r="F154" s="38" t="s">
        <v>177</v>
      </c>
      <c r="G154" s="39">
        <v>120</v>
      </c>
      <c r="H154" s="38">
        <v>0</v>
      </c>
      <c r="I154" s="38">
        <f>ROUND(G154*H154,6)</f>
        <v>0</v>
      </c>
      <c r="L154" s="40">
        <v>0</v>
      </c>
      <c r="M154" s="34">
        <f>ROUND(ROUND(L154,2)*ROUND(G154,3),2)</f>
        <v>0</v>
      </c>
      <c r="N154" s="38" t="s">
        <v>53</v>
      </c>
      <c r="O154">
        <f>(M154*21)/100</f>
        <v>0</v>
      </c>
      <c r="P154" t="s">
        <v>27</v>
      </c>
    </row>
    <row r="155" spans="1:16" x14ac:dyDescent="0.2">
      <c r="A155" s="37" t="s">
        <v>54</v>
      </c>
      <c r="E155" s="41" t="s">
        <v>5</v>
      </c>
    </row>
    <row r="156" spans="1:16" x14ac:dyDescent="0.2">
      <c r="A156" s="37" t="s">
        <v>55</v>
      </c>
      <c r="E156" s="42" t="s">
        <v>478</v>
      </c>
    </row>
    <row r="157" spans="1:16" x14ac:dyDescent="0.2">
      <c r="A157" t="s">
        <v>57</v>
      </c>
      <c r="E157" s="41" t="s">
        <v>58</v>
      </c>
    </row>
    <row r="158" spans="1:16" x14ac:dyDescent="0.2">
      <c r="A158" t="s">
        <v>49</v>
      </c>
      <c r="B158" s="36" t="s">
        <v>192</v>
      </c>
      <c r="C158" s="36" t="s">
        <v>180</v>
      </c>
      <c r="D158" s="37" t="s">
        <v>5</v>
      </c>
      <c r="E158" s="13" t="s">
        <v>181</v>
      </c>
      <c r="F158" s="38" t="s">
        <v>52</v>
      </c>
      <c r="G158" s="39">
        <v>2</v>
      </c>
      <c r="H158" s="38">
        <v>0</v>
      </c>
      <c r="I158" s="38">
        <f>ROUND(G158*H158,6)</f>
        <v>0</v>
      </c>
      <c r="L158" s="40">
        <v>0</v>
      </c>
      <c r="M158" s="34">
        <f>ROUND(ROUND(L158,2)*ROUND(G158,3),2)</f>
        <v>0</v>
      </c>
      <c r="N158" s="38" t="s">
        <v>53</v>
      </c>
      <c r="O158">
        <f>(M158*21)/100</f>
        <v>0</v>
      </c>
      <c r="P158" t="s">
        <v>27</v>
      </c>
    </row>
    <row r="159" spans="1:16" x14ac:dyDescent="0.2">
      <c r="A159" s="37" t="s">
        <v>54</v>
      </c>
      <c r="E159" s="41" t="s">
        <v>5</v>
      </c>
    </row>
    <row r="160" spans="1:16" x14ac:dyDescent="0.2">
      <c r="A160" s="37" t="s">
        <v>55</v>
      </c>
      <c r="E160" s="42" t="s">
        <v>479</v>
      </c>
    </row>
    <row r="161" spans="1:16" x14ac:dyDescent="0.2">
      <c r="A161" t="s">
        <v>57</v>
      </c>
      <c r="E161" s="41" t="s">
        <v>58</v>
      </c>
    </row>
    <row r="162" spans="1:16" x14ac:dyDescent="0.2">
      <c r="A162" t="s">
        <v>46</v>
      </c>
      <c r="C162" s="33" t="s">
        <v>26</v>
      </c>
      <c r="E162" s="35" t="s">
        <v>279</v>
      </c>
      <c r="J162" s="34">
        <f>0</f>
        <v>0</v>
      </c>
      <c r="K162" s="34">
        <f>0</f>
        <v>0</v>
      </c>
      <c r="L162" s="34">
        <f>0+L163+L167+L171+L175+L179+L183+L187+L191+L195+L199+L203+L207+L211+L215+L219+L223+L227+L231+L235+L239+L243+L247+L251+L255+L259+L263+L267+L271</f>
        <v>0</v>
      </c>
      <c r="M162" s="34">
        <f>0+M163+M167+M171+M175+M179+M183+M187+M191+M195+M199+M203+M207+M211+M215+M219+M223+M227+M231+M235+M239+M243+M247+M251+M255+M259+M263+M267+M271</f>
        <v>0</v>
      </c>
    </row>
    <row r="163" spans="1:16" x14ac:dyDescent="0.2">
      <c r="A163" t="s">
        <v>49</v>
      </c>
      <c r="B163" s="36" t="s">
        <v>196</v>
      </c>
      <c r="C163" s="36" t="s">
        <v>281</v>
      </c>
      <c r="D163" s="37" t="s">
        <v>5</v>
      </c>
      <c r="E163" s="13" t="s">
        <v>282</v>
      </c>
      <c r="F163" s="38" t="s">
        <v>283</v>
      </c>
      <c r="G163" s="39">
        <v>225</v>
      </c>
      <c r="H163" s="38">
        <v>0</v>
      </c>
      <c r="I163" s="38">
        <f>ROUND(G163*H163,6)</f>
        <v>0</v>
      </c>
      <c r="L163" s="40">
        <v>0</v>
      </c>
      <c r="M163" s="34">
        <f>ROUND(ROUND(L163,2)*ROUND(G163,3),2)</f>
        <v>0</v>
      </c>
      <c r="N163" s="38" t="s">
        <v>53</v>
      </c>
      <c r="O163">
        <f>(M163*21)/100</f>
        <v>0</v>
      </c>
      <c r="P163" t="s">
        <v>27</v>
      </c>
    </row>
    <row r="164" spans="1:16" x14ac:dyDescent="0.2">
      <c r="A164" s="37" t="s">
        <v>54</v>
      </c>
      <c r="E164" s="41" t="s">
        <v>5</v>
      </c>
    </row>
    <row r="165" spans="1:16" x14ac:dyDescent="0.2">
      <c r="A165" s="37" t="s">
        <v>55</v>
      </c>
      <c r="E165" s="42" t="s">
        <v>480</v>
      </c>
    </row>
    <row r="166" spans="1:16" x14ac:dyDescent="0.2">
      <c r="A166" t="s">
        <v>57</v>
      </c>
      <c r="E166" s="41" t="s">
        <v>58</v>
      </c>
    </row>
    <row r="167" spans="1:16" x14ac:dyDescent="0.2">
      <c r="A167" t="s">
        <v>49</v>
      </c>
      <c r="B167" s="36" t="s">
        <v>200</v>
      </c>
      <c r="C167" s="36" t="s">
        <v>286</v>
      </c>
      <c r="D167" s="37" t="s">
        <v>5</v>
      </c>
      <c r="E167" s="13" t="s">
        <v>287</v>
      </c>
      <c r="F167" s="38" t="s">
        <v>288</v>
      </c>
      <c r="G167" s="39">
        <v>46</v>
      </c>
      <c r="H167" s="38">
        <v>0</v>
      </c>
      <c r="I167" s="38">
        <f>ROUND(G167*H167,6)</f>
        <v>0</v>
      </c>
      <c r="L167" s="40">
        <v>0</v>
      </c>
      <c r="M167" s="34">
        <f>ROUND(ROUND(L167,2)*ROUND(G167,3),2)</f>
        <v>0</v>
      </c>
      <c r="N167" s="38" t="s">
        <v>53</v>
      </c>
      <c r="O167">
        <f>(M167*21)/100</f>
        <v>0</v>
      </c>
      <c r="P167" t="s">
        <v>27</v>
      </c>
    </row>
    <row r="168" spans="1:16" x14ac:dyDescent="0.2">
      <c r="A168" s="37" t="s">
        <v>54</v>
      </c>
      <c r="E168" s="41" t="s">
        <v>5</v>
      </c>
    </row>
    <row r="169" spans="1:16" x14ac:dyDescent="0.2">
      <c r="A169" s="37" t="s">
        <v>55</v>
      </c>
      <c r="E169" s="42" t="s">
        <v>289</v>
      </c>
    </row>
    <row r="170" spans="1:16" x14ac:dyDescent="0.2">
      <c r="A170" t="s">
        <v>57</v>
      </c>
      <c r="E170" s="41" t="s">
        <v>58</v>
      </c>
    </row>
    <row r="171" spans="1:16" x14ac:dyDescent="0.2">
      <c r="A171" t="s">
        <v>49</v>
      </c>
      <c r="B171" s="36" t="s">
        <v>203</v>
      </c>
      <c r="C171" s="36" t="s">
        <v>291</v>
      </c>
      <c r="D171" s="37" t="s">
        <v>5</v>
      </c>
      <c r="E171" s="13" t="s">
        <v>292</v>
      </c>
      <c r="F171" s="38" t="s">
        <v>283</v>
      </c>
      <c r="G171" s="39">
        <v>225</v>
      </c>
      <c r="H171" s="38">
        <v>0</v>
      </c>
      <c r="I171" s="38">
        <f>ROUND(G171*H171,6)</f>
        <v>0</v>
      </c>
      <c r="L171" s="40">
        <v>0</v>
      </c>
      <c r="M171" s="34">
        <f>ROUND(ROUND(L171,2)*ROUND(G171,3),2)</f>
        <v>0</v>
      </c>
      <c r="N171" s="38" t="s">
        <v>53</v>
      </c>
      <c r="O171">
        <f>(M171*21)/100</f>
        <v>0</v>
      </c>
      <c r="P171" t="s">
        <v>27</v>
      </c>
    </row>
    <row r="172" spans="1:16" x14ac:dyDescent="0.2">
      <c r="A172" s="37" t="s">
        <v>54</v>
      </c>
      <c r="E172" s="41" t="s">
        <v>5</v>
      </c>
    </row>
    <row r="173" spans="1:16" x14ac:dyDescent="0.2">
      <c r="A173" s="37" t="s">
        <v>55</v>
      </c>
      <c r="E173" s="42" t="s">
        <v>481</v>
      </c>
    </row>
    <row r="174" spans="1:16" x14ac:dyDescent="0.2">
      <c r="A174" t="s">
        <v>57</v>
      </c>
      <c r="E174" s="41" t="s">
        <v>58</v>
      </c>
    </row>
    <row r="175" spans="1:16" ht="25.5" x14ac:dyDescent="0.2">
      <c r="A175" t="s">
        <v>49</v>
      </c>
      <c r="B175" s="36" t="s">
        <v>207</v>
      </c>
      <c r="C175" s="36" t="s">
        <v>295</v>
      </c>
      <c r="D175" s="37" t="s">
        <v>5</v>
      </c>
      <c r="E175" s="13" t="s">
        <v>296</v>
      </c>
      <c r="F175" s="38" t="s">
        <v>288</v>
      </c>
      <c r="G175" s="39">
        <v>900</v>
      </c>
      <c r="H175" s="38">
        <v>0</v>
      </c>
      <c r="I175" s="38">
        <f>ROUND(G175*H175,6)</f>
        <v>0</v>
      </c>
      <c r="L175" s="40">
        <v>0</v>
      </c>
      <c r="M175" s="34">
        <f>ROUND(ROUND(L175,2)*ROUND(G175,3),2)</f>
        <v>0</v>
      </c>
      <c r="N175" s="38" t="s">
        <v>53</v>
      </c>
      <c r="O175">
        <f>(M175*21)/100</f>
        <v>0</v>
      </c>
      <c r="P175" t="s">
        <v>27</v>
      </c>
    </row>
    <row r="176" spans="1:16" x14ac:dyDescent="0.2">
      <c r="A176" s="37" t="s">
        <v>54</v>
      </c>
      <c r="E176" s="41" t="s">
        <v>5</v>
      </c>
    </row>
    <row r="177" spans="1:16" x14ac:dyDescent="0.2">
      <c r="A177" s="37" t="s">
        <v>55</v>
      </c>
      <c r="E177" s="42" t="s">
        <v>425</v>
      </c>
    </row>
    <row r="178" spans="1:16" x14ac:dyDescent="0.2">
      <c r="A178" t="s">
        <v>57</v>
      </c>
      <c r="E178" s="41" t="s">
        <v>58</v>
      </c>
    </row>
    <row r="179" spans="1:16" x14ac:dyDescent="0.2">
      <c r="A179" t="s">
        <v>49</v>
      </c>
      <c r="B179" s="36" t="s">
        <v>211</v>
      </c>
      <c r="C179" s="36" t="s">
        <v>299</v>
      </c>
      <c r="D179" s="37" t="s">
        <v>5</v>
      </c>
      <c r="E179" s="13" t="s">
        <v>300</v>
      </c>
      <c r="F179" s="38" t="s">
        <v>288</v>
      </c>
      <c r="G179" s="39">
        <v>900</v>
      </c>
      <c r="H179" s="38">
        <v>0</v>
      </c>
      <c r="I179" s="38">
        <f>ROUND(G179*H179,6)</f>
        <v>0</v>
      </c>
      <c r="L179" s="40">
        <v>0</v>
      </c>
      <c r="M179" s="34">
        <f>ROUND(ROUND(L179,2)*ROUND(G179,3),2)</f>
        <v>0</v>
      </c>
      <c r="N179" s="38" t="s">
        <v>53</v>
      </c>
      <c r="O179">
        <f>(M179*21)/100</f>
        <v>0</v>
      </c>
      <c r="P179" t="s">
        <v>27</v>
      </c>
    </row>
    <row r="180" spans="1:16" x14ac:dyDescent="0.2">
      <c r="A180" s="37" t="s">
        <v>54</v>
      </c>
      <c r="E180" s="41" t="s">
        <v>5</v>
      </c>
    </row>
    <row r="181" spans="1:16" x14ac:dyDescent="0.2">
      <c r="A181" s="37" t="s">
        <v>55</v>
      </c>
      <c r="E181" s="42" t="s">
        <v>301</v>
      </c>
    </row>
    <row r="182" spans="1:16" x14ac:dyDescent="0.2">
      <c r="A182" t="s">
        <v>57</v>
      </c>
      <c r="E182" s="41" t="s">
        <v>58</v>
      </c>
    </row>
    <row r="183" spans="1:16" x14ac:dyDescent="0.2">
      <c r="A183" t="s">
        <v>49</v>
      </c>
      <c r="B183" s="36" t="s">
        <v>214</v>
      </c>
      <c r="C183" s="36" t="s">
        <v>311</v>
      </c>
      <c r="D183" s="37" t="s">
        <v>5</v>
      </c>
      <c r="E183" s="13" t="s">
        <v>312</v>
      </c>
      <c r="F183" s="38" t="s">
        <v>288</v>
      </c>
      <c r="G183" s="39">
        <v>46</v>
      </c>
      <c r="H183" s="38">
        <v>0</v>
      </c>
      <c r="I183" s="38">
        <f>ROUND(G183*H183,6)</f>
        <v>0</v>
      </c>
      <c r="L183" s="40">
        <v>0</v>
      </c>
      <c r="M183" s="34">
        <f>ROUND(ROUND(L183,2)*ROUND(G183,3),2)</f>
        <v>0</v>
      </c>
      <c r="N183" s="38" t="s">
        <v>53</v>
      </c>
      <c r="O183">
        <f>(M183*21)/100</f>
        <v>0</v>
      </c>
      <c r="P183" t="s">
        <v>27</v>
      </c>
    </row>
    <row r="184" spans="1:16" x14ac:dyDescent="0.2">
      <c r="A184" s="37" t="s">
        <v>54</v>
      </c>
      <c r="E184" s="41" t="s">
        <v>5</v>
      </c>
    </row>
    <row r="185" spans="1:16" x14ac:dyDescent="0.2">
      <c r="A185" s="37" t="s">
        <v>55</v>
      </c>
      <c r="E185" s="42" t="s">
        <v>289</v>
      </c>
    </row>
    <row r="186" spans="1:16" x14ac:dyDescent="0.2">
      <c r="A186" t="s">
        <v>57</v>
      </c>
      <c r="E186" s="41" t="s">
        <v>58</v>
      </c>
    </row>
    <row r="187" spans="1:16" x14ac:dyDescent="0.2">
      <c r="A187" t="s">
        <v>49</v>
      </c>
      <c r="B187" s="36" t="s">
        <v>218</v>
      </c>
      <c r="C187" s="36" t="s">
        <v>314</v>
      </c>
      <c r="D187" s="37" t="s">
        <v>5</v>
      </c>
      <c r="E187" s="13" t="s">
        <v>315</v>
      </c>
      <c r="F187" s="38" t="s">
        <v>52</v>
      </c>
      <c r="G187" s="39">
        <v>1</v>
      </c>
      <c r="H187" s="38">
        <v>0</v>
      </c>
      <c r="I187" s="38">
        <f>ROUND(G187*H187,6)</f>
        <v>0</v>
      </c>
      <c r="L187" s="40">
        <v>0</v>
      </c>
      <c r="M187" s="34">
        <f>ROUND(ROUND(L187,2)*ROUND(G187,3),2)</f>
        <v>0</v>
      </c>
      <c r="N187" s="38" t="s">
        <v>53</v>
      </c>
      <c r="O187">
        <f>(M187*21)/100</f>
        <v>0</v>
      </c>
      <c r="P187" t="s">
        <v>27</v>
      </c>
    </row>
    <row r="188" spans="1:16" x14ac:dyDescent="0.2">
      <c r="A188" s="37" t="s">
        <v>54</v>
      </c>
      <c r="E188" s="41" t="s">
        <v>5</v>
      </c>
    </row>
    <row r="189" spans="1:16" x14ac:dyDescent="0.2">
      <c r="A189" s="37" t="s">
        <v>55</v>
      </c>
      <c r="E189" s="42" t="s">
        <v>316</v>
      </c>
    </row>
    <row r="190" spans="1:16" x14ac:dyDescent="0.2">
      <c r="A190" t="s">
        <v>57</v>
      </c>
      <c r="E190" s="41" t="s">
        <v>58</v>
      </c>
    </row>
    <row r="191" spans="1:16" x14ac:dyDescent="0.2">
      <c r="A191" t="s">
        <v>49</v>
      </c>
      <c r="B191" s="36" t="s">
        <v>222</v>
      </c>
      <c r="C191" s="36" t="s">
        <v>318</v>
      </c>
      <c r="D191" s="37" t="s">
        <v>5</v>
      </c>
      <c r="E191" s="13" t="s">
        <v>319</v>
      </c>
      <c r="F191" s="38" t="s">
        <v>52</v>
      </c>
      <c r="G191" s="39">
        <v>2</v>
      </c>
      <c r="H191" s="38">
        <v>0</v>
      </c>
      <c r="I191" s="38">
        <f>ROUND(G191*H191,6)</f>
        <v>0</v>
      </c>
      <c r="L191" s="40">
        <v>0</v>
      </c>
      <c r="M191" s="34">
        <f>ROUND(ROUND(L191,2)*ROUND(G191,3),2)</f>
        <v>0</v>
      </c>
      <c r="N191" s="38" t="s">
        <v>53</v>
      </c>
      <c r="O191">
        <f>(M191*21)/100</f>
        <v>0</v>
      </c>
      <c r="P191" t="s">
        <v>27</v>
      </c>
    </row>
    <row r="192" spans="1:16" x14ac:dyDescent="0.2">
      <c r="A192" s="37" t="s">
        <v>54</v>
      </c>
      <c r="E192" s="41" t="s">
        <v>5</v>
      </c>
    </row>
    <row r="193" spans="1:16" x14ac:dyDescent="0.2">
      <c r="A193" s="37" t="s">
        <v>55</v>
      </c>
      <c r="E193" s="42" t="s">
        <v>482</v>
      </c>
    </row>
    <row r="194" spans="1:16" x14ac:dyDescent="0.2">
      <c r="A194" t="s">
        <v>57</v>
      </c>
      <c r="E194" s="41" t="s">
        <v>58</v>
      </c>
    </row>
    <row r="195" spans="1:16" x14ac:dyDescent="0.2">
      <c r="A195" t="s">
        <v>49</v>
      </c>
      <c r="B195" s="36" t="s">
        <v>225</v>
      </c>
      <c r="C195" s="36" t="s">
        <v>326</v>
      </c>
      <c r="D195" s="37" t="s">
        <v>5</v>
      </c>
      <c r="E195" s="13" t="s">
        <v>327</v>
      </c>
      <c r="F195" s="38" t="s">
        <v>52</v>
      </c>
      <c r="G195" s="39">
        <v>2</v>
      </c>
      <c r="H195" s="38">
        <v>0</v>
      </c>
      <c r="I195" s="38">
        <f>ROUND(G195*H195,6)</f>
        <v>0</v>
      </c>
      <c r="L195" s="40">
        <v>0</v>
      </c>
      <c r="M195" s="34">
        <f>ROUND(ROUND(L195,2)*ROUND(G195,3),2)</f>
        <v>0</v>
      </c>
      <c r="N195" s="38" t="s">
        <v>53</v>
      </c>
      <c r="O195">
        <f>(M195*21)/100</f>
        <v>0</v>
      </c>
      <c r="P195" t="s">
        <v>27</v>
      </c>
    </row>
    <row r="196" spans="1:16" x14ac:dyDescent="0.2">
      <c r="A196" s="37" t="s">
        <v>54</v>
      </c>
      <c r="E196" s="41" t="s">
        <v>5</v>
      </c>
    </row>
    <row r="197" spans="1:16" x14ac:dyDescent="0.2">
      <c r="A197" s="37" t="s">
        <v>55</v>
      </c>
      <c r="E197" s="42" t="s">
        <v>483</v>
      </c>
    </row>
    <row r="198" spans="1:16" x14ac:dyDescent="0.2">
      <c r="A198" t="s">
        <v>57</v>
      </c>
      <c r="E198" s="41" t="s">
        <v>58</v>
      </c>
    </row>
    <row r="199" spans="1:16" x14ac:dyDescent="0.2">
      <c r="A199" t="s">
        <v>49</v>
      </c>
      <c r="B199" s="36" t="s">
        <v>229</v>
      </c>
      <c r="C199" s="36" t="s">
        <v>330</v>
      </c>
      <c r="D199" s="37" t="s">
        <v>5</v>
      </c>
      <c r="E199" s="13" t="s">
        <v>331</v>
      </c>
      <c r="F199" s="38" t="s">
        <v>52</v>
      </c>
      <c r="G199" s="39">
        <v>2</v>
      </c>
      <c r="H199" s="38">
        <v>0</v>
      </c>
      <c r="I199" s="38">
        <f>ROUND(G199*H199,6)</f>
        <v>0</v>
      </c>
      <c r="L199" s="40">
        <v>0</v>
      </c>
      <c r="M199" s="34">
        <f>ROUND(ROUND(L199,2)*ROUND(G199,3),2)</f>
        <v>0</v>
      </c>
      <c r="N199" s="38" t="s">
        <v>53</v>
      </c>
      <c r="O199">
        <f>(M199*21)/100</f>
        <v>0</v>
      </c>
      <c r="P199" t="s">
        <v>27</v>
      </c>
    </row>
    <row r="200" spans="1:16" x14ac:dyDescent="0.2">
      <c r="A200" s="37" t="s">
        <v>54</v>
      </c>
      <c r="E200" s="41" t="s">
        <v>5</v>
      </c>
    </row>
    <row r="201" spans="1:16" x14ac:dyDescent="0.2">
      <c r="A201" s="37" t="s">
        <v>55</v>
      </c>
      <c r="E201" s="42" t="s">
        <v>484</v>
      </c>
    </row>
    <row r="202" spans="1:16" x14ac:dyDescent="0.2">
      <c r="A202" t="s">
        <v>57</v>
      </c>
      <c r="E202" s="41" t="s">
        <v>58</v>
      </c>
    </row>
    <row r="203" spans="1:16" x14ac:dyDescent="0.2">
      <c r="A203" t="s">
        <v>49</v>
      </c>
      <c r="B203" s="36" t="s">
        <v>232</v>
      </c>
      <c r="C203" s="36" t="s">
        <v>346</v>
      </c>
      <c r="D203" s="37" t="s">
        <v>5</v>
      </c>
      <c r="E203" s="13" t="s">
        <v>347</v>
      </c>
      <c r="F203" s="38" t="s">
        <v>340</v>
      </c>
      <c r="G203" s="39">
        <v>8.9</v>
      </c>
      <c r="H203" s="38">
        <v>0</v>
      </c>
      <c r="I203" s="38">
        <f>ROUND(G203*H203,6)</f>
        <v>0</v>
      </c>
      <c r="L203" s="40">
        <v>0</v>
      </c>
      <c r="M203" s="34">
        <f>ROUND(ROUND(L203,2)*ROUND(G203,3),2)</f>
        <v>0</v>
      </c>
      <c r="N203" s="38" t="s">
        <v>53</v>
      </c>
      <c r="O203">
        <f>(M203*21)/100</f>
        <v>0</v>
      </c>
      <c r="P203" t="s">
        <v>27</v>
      </c>
    </row>
    <row r="204" spans="1:16" x14ac:dyDescent="0.2">
      <c r="A204" s="37" t="s">
        <v>54</v>
      </c>
      <c r="E204" s="41" t="s">
        <v>5</v>
      </c>
    </row>
    <row r="205" spans="1:16" x14ac:dyDescent="0.2">
      <c r="A205" s="37" t="s">
        <v>55</v>
      </c>
      <c r="E205" s="42" t="s">
        <v>485</v>
      </c>
    </row>
    <row r="206" spans="1:16" x14ac:dyDescent="0.2">
      <c r="A206" t="s">
        <v>57</v>
      </c>
      <c r="E206" s="41" t="s">
        <v>58</v>
      </c>
    </row>
    <row r="207" spans="1:16" x14ac:dyDescent="0.2">
      <c r="A207" t="s">
        <v>49</v>
      </c>
      <c r="B207" s="36" t="s">
        <v>236</v>
      </c>
      <c r="C207" s="36" t="s">
        <v>356</v>
      </c>
      <c r="D207" s="37" t="s">
        <v>5</v>
      </c>
      <c r="E207" s="13" t="s">
        <v>357</v>
      </c>
      <c r="F207" s="38" t="s">
        <v>340</v>
      </c>
      <c r="G207" s="39">
        <v>8.9</v>
      </c>
      <c r="H207" s="38">
        <v>0</v>
      </c>
      <c r="I207" s="38">
        <f>ROUND(G207*H207,6)</f>
        <v>0</v>
      </c>
      <c r="L207" s="40">
        <v>0</v>
      </c>
      <c r="M207" s="34">
        <f>ROUND(ROUND(L207,2)*ROUND(G207,3),2)</f>
        <v>0</v>
      </c>
      <c r="N207" s="38" t="s">
        <v>53</v>
      </c>
      <c r="O207">
        <f>(M207*21)/100</f>
        <v>0</v>
      </c>
      <c r="P207" t="s">
        <v>27</v>
      </c>
    </row>
    <row r="208" spans="1:16" x14ac:dyDescent="0.2">
      <c r="A208" s="37" t="s">
        <v>54</v>
      </c>
      <c r="E208" s="41" t="s">
        <v>5</v>
      </c>
    </row>
    <row r="209" spans="1:16" x14ac:dyDescent="0.2">
      <c r="A209" s="37" t="s">
        <v>55</v>
      </c>
      <c r="E209" s="42" t="s">
        <v>485</v>
      </c>
    </row>
    <row r="210" spans="1:16" x14ac:dyDescent="0.2">
      <c r="A210" t="s">
        <v>57</v>
      </c>
      <c r="E210" s="41" t="s">
        <v>58</v>
      </c>
    </row>
    <row r="211" spans="1:16" x14ac:dyDescent="0.2">
      <c r="A211" t="s">
        <v>49</v>
      </c>
      <c r="B211" s="36" t="s">
        <v>240</v>
      </c>
      <c r="C211" s="36" t="s">
        <v>367</v>
      </c>
      <c r="D211" s="37" t="s">
        <v>5</v>
      </c>
      <c r="E211" s="13" t="s">
        <v>368</v>
      </c>
      <c r="F211" s="38" t="s">
        <v>52</v>
      </c>
      <c r="G211" s="39">
        <v>1</v>
      </c>
      <c r="H211" s="38">
        <v>0</v>
      </c>
      <c r="I211" s="38">
        <f>ROUND(G211*H211,6)</f>
        <v>0</v>
      </c>
      <c r="L211" s="40">
        <v>0</v>
      </c>
      <c r="M211" s="34">
        <f>ROUND(ROUND(L211,2)*ROUND(G211,3),2)</f>
        <v>0</v>
      </c>
      <c r="N211" s="38" t="s">
        <v>53</v>
      </c>
      <c r="O211">
        <f>(M211*21)/100</f>
        <v>0</v>
      </c>
      <c r="P211" t="s">
        <v>27</v>
      </c>
    </row>
    <row r="212" spans="1:16" x14ac:dyDescent="0.2">
      <c r="A212" s="37" t="s">
        <v>54</v>
      </c>
      <c r="E212" s="41" t="s">
        <v>5</v>
      </c>
    </row>
    <row r="213" spans="1:16" x14ac:dyDescent="0.2">
      <c r="A213" s="37" t="s">
        <v>55</v>
      </c>
      <c r="E213" s="42" t="s">
        <v>369</v>
      </c>
    </row>
    <row r="214" spans="1:16" x14ac:dyDescent="0.2">
      <c r="A214" t="s">
        <v>57</v>
      </c>
      <c r="E214" s="41" t="s">
        <v>58</v>
      </c>
    </row>
    <row r="215" spans="1:16" x14ac:dyDescent="0.2">
      <c r="A215" t="s">
        <v>49</v>
      </c>
      <c r="B215" s="36" t="s">
        <v>243</v>
      </c>
      <c r="C215" s="36" t="s">
        <v>371</v>
      </c>
      <c r="D215" s="37" t="s">
        <v>5</v>
      </c>
      <c r="E215" s="13" t="s">
        <v>372</v>
      </c>
      <c r="F215" s="38" t="s">
        <v>52</v>
      </c>
      <c r="G215" s="39">
        <v>1</v>
      </c>
      <c r="H215" s="38">
        <v>0</v>
      </c>
      <c r="I215" s="38">
        <f>ROUND(G215*H215,6)</f>
        <v>0</v>
      </c>
      <c r="L215" s="40">
        <v>0</v>
      </c>
      <c r="M215" s="34">
        <f>ROUND(ROUND(L215,2)*ROUND(G215,3),2)</f>
        <v>0</v>
      </c>
      <c r="N215" s="38" t="s">
        <v>53</v>
      </c>
      <c r="O215">
        <f>(M215*21)/100</f>
        <v>0</v>
      </c>
      <c r="P215" t="s">
        <v>27</v>
      </c>
    </row>
    <row r="216" spans="1:16" x14ac:dyDescent="0.2">
      <c r="A216" s="37" t="s">
        <v>54</v>
      </c>
      <c r="E216" s="41" t="s">
        <v>5</v>
      </c>
    </row>
    <row r="217" spans="1:16" x14ac:dyDescent="0.2">
      <c r="A217" s="37" t="s">
        <v>55</v>
      </c>
      <c r="E217" s="42" t="s">
        <v>369</v>
      </c>
    </row>
    <row r="218" spans="1:16" x14ac:dyDescent="0.2">
      <c r="A218" t="s">
        <v>57</v>
      </c>
      <c r="E218" s="41" t="s">
        <v>58</v>
      </c>
    </row>
    <row r="219" spans="1:16" x14ac:dyDescent="0.2">
      <c r="A219" t="s">
        <v>49</v>
      </c>
      <c r="B219" s="36" t="s">
        <v>247</v>
      </c>
      <c r="C219" s="36" t="s">
        <v>486</v>
      </c>
      <c r="D219" s="37" t="s">
        <v>5</v>
      </c>
      <c r="E219" s="13" t="s">
        <v>487</v>
      </c>
      <c r="F219" s="38" t="s">
        <v>52</v>
      </c>
      <c r="G219" s="39">
        <v>1</v>
      </c>
      <c r="H219" s="38">
        <v>0</v>
      </c>
      <c r="I219" s="38">
        <f>ROUND(G219*H219,6)</f>
        <v>0</v>
      </c>
      <c r="L219" s="40">
        <v>0</v>
      </c>
      <c r="M219" s="34">
        <f>ROUND(ROUND(L219,2)*ROUND(G219,3),2)</f>
        <v>0</v>
      </c>
      <c r="N219" s="38" t="s">
        <v>488</v>
      </c>
      <c r="O219">
        <f>(M219*21)/100</f>
        <v>0</v>
      </c>
      <c r="P219" t="s">
        <v>27</v>
      </c>
    </row>
    <row r="220" spans="1:16" x14ac:dyDescent="0.2">
      <c r="A220" s="37" t="s">
        <v>54</v>
      </c>
      <c r="E220" s="41" t="s">
        <v>5</v>
      </c>
    </row>
    <row r="221" spans="1:16" x14ac:dyDescent="0.2">
      <c r="A221" s="37" t="s">
        <v>55</v>
      </c>
      <c r="E221" s="42" t="s">
        <v>489</v>
      </c>
    </row>
    <row r="222" spans="1:16" ht="114.75" x14ac:dyDescent="0.2">
      <c r="A222" t="s">
        <v>57</v>
      </c>
      <c r="E222" s="41" t="s">
        <v>490</v>
      </c>
    </row>
    <row r="223" spans="1:16" x14ac:dyDescent="0.2">
      <c r="A223" t="s">
        <v>49</v>
      </c>
      <c r="B223" s="36" t="s">
        <v>251</v>
      </c>
      <c r="C223" s="36" t="s">
        <v>491</v>
      </c>
      <c r="D223" s="37" t="s">
        <v>5</v>
      </c>
      <c r="E223" s="13" t="s">
        <v>492</v>
      </c>
      <c r="F223" s="38" t="s">
        <v>52</v>
      </c>
      <c r="G223" s="39">
        <v>1</v>
      </c>
      <c r="H223" s="38">
        <v>0</v>
      </c>
      <c r="I223" s="38">
        <f>ROUND(G223*H223,6)</f>
        <v>0</v>
      </c>
      <c r="L223" s="40">
        <v>0</v>
      </c>
      <c r="M223" s="34">
        <f>ROUND(ROUND(L223,2)*ROUND(G223,3),2)</f>
        <v>0</v>
      </c>
      <c r="N223" s="38" t="s">
        <v>488</v>
      </c>
      <c r="O223">
        <f>(M223*21)/100</f>
        <v>0</v>
      </c>
      <c r="P223" t="s">
        <v>27</v>
      </c>
    </row>
    <row r="224" spans="1:16" x14ac:dyDescent="0.2">
      <c r="A224" s="37" t="s">
        <v>54</v>
      </c>
      <c r="E224" s="41" t="s">
        <v>5</v>
      </c>
    </row>
    <row r="225" spans="1:16" x14ac:dyDescent="0.2">
      <c r="A225" s="37" t="s">
        <v>55</v>
      </c>
      <c r="E225" s="42" t="s">
        <v>489</v>
      </c>
    </row>
    <row r="226" spans="1:16" ht="127.5" x14ac:dyDescent="0.2">
      <c r="A226" t="s">
        <v>57</v>
      </c>
      <c r="E226" s="41" t="s">
        <v>493</v>
      </c>
    </row>
    <row r="227" spans="1:16" ht="25.5" x14ac:dyDescent="0.2">
      <c r="A227" t="s">
        <v>49</v>
      </c>
      <c r="B227" s="36" t="s">
        <v>254</v>
      </c>
      <c r="C227" s="36" t="s">
        <v>378</v>
      </c>
      <c r="D227" s="37" t="s">
        <v>5</v>
      </c>
      <c r="E227" s="13" t="s">
        <v>379</v>
      </c>
      <c r="F227" s="38" t="s">
        <v>380</v>
      </c>
      <c r="G227" s="39">
        <v>3.65</v>
      </c>
      <c r="H227" s="38">
        <v>0</v>
      </c>
      <c r="I227" s="38">
        <f>ROUND(G227*H227,6)</f>
        <v>0</v>
      </c>
      <c r="L227" s="40">
        <v>0</v>
      </c>
      <c r="M227" s="34">
        <f>ROUND(ROUND(L227,2)*ROUND(G227,3),2)</f>
        <v>0</v>
      </c>
      <c r="N227" s="38" t="s">
        <v>53</v>
      </c>
      <c r="O227">
        <f>(M227*21)/100</f>
        <v>0</v>
      </c>
      <c r="P227" t="s">
        <v>27</v>
      </c>
    </row>
    <row r="228" spans="1:16" x14ac:dyDescent="0.2">
      <c r="A228" s="37" t="s">
        <v>54</v>
      </c>
      <c r="E228" s="41" t="s">
        <v>5</v>
      </c>
    </row>
    <row r="229" spans="1:16" x14ac:dyDescent="0.2">
      <c r="A229" s="37" t="s">
        <v>55</v>
      </c>
      <c r="E229" s="42" t="s">
        <v>429</v>
      </c>
    </row>
    <row r="230" spans="1:16" x14ac:dyDescent="0.2">
      <c r="A230" t="s">
        <v>57</v>
      </c>
      <c r="E230" s="41" t="s">
        <v>58</v>
      </c>
    </row>
    <row r="231" spans="1:16" ht="25.5" x14ac:dyDescent="0.2">
      <c r="A231" t="s">
        <v>49</v>
      </c>
      <c r="B231" s="36" t="s">
        <v>258</v>
      </c>
      <c r="C231" s="36" t="s">
        <v>385</v>
      </c>
      <c r="D231" s="37" t="s">
        <v>5</v>
      </c>
      <c r="E231" s="13" t="s">
        <v>386</v>
      </c>
      <c r="F231" s="38" t="s">
        <v>288</v>
      </c>
      <c r="G231" s="39">
        <v>730</v>
      </c>
      <c r="H231" s="38">
        <v>0</v>
      </c>
      <c r="I231" s="38">
        <f>ROUND(G231*H231,6)</f>
        <v>0</v>
      </c>
      <c r="L231" s="40">
        <v>0</v>
      </c>
      <c r="M231" s="34">
        <f>ROUND(ROUND(L231,2)*ROUND(G231,3),2)</f>
        <v>0</v>
      </c>
      <c r="N231" s="38" t="s">
        <v>53</v>
      </c>
      <c r="O231">
        <f>(M231*21)/100</f>
        <v>0</v>
      </c>
      <c r="P231" t="s">
        <v>27</v>
      </c>
    </row>
    <row r="232" spans="1:16" x14ac:dyDescent="0.2">
      <c r="A232" s="37" t="s">
        <v>54</v>
      </c>
      <c r="E232" s="41" t="s">
        <v>5</v>
      </c>
    </row>
    <row r="233" spans="1:16" x14ac:dyDescent="0.2">
      <c r="A233" s="37" t="s">
        <v>55</v>
      </c>
      <c r="E233" s="42" t="s">
        <v>429</v>
      </c>
    </row>
    <row r="234" spans="1:16" x14ac:dyDescent="0.2">
      <c r="A234" t="s">
        <v>57</v>
      </c>
      <c r="E234" s="41" t="s">
        <v>58</v>
      </c>
    </row>
    <row r="235" spans="1:16" x14ac:dyDescent="0.2">
      <c r="A235" t="s">
        <v>49</v>
      </c>
      <c r="B235" s="36" t="s">
        <v>262</v>
      </c>
      <c r="C235" s="36" t="s">
        <v>388</v>
      </c>
      <c r="D235" s="37" t="s">
        <v>5</v>
      </c>
      <c r="E235" s="13" t="s">
        <v>389</v>
      </c>
      <c r="F235" s="38" t="s">
        <v>52</v>
      </c>
      <c r="G235" s="39">
        <v>2</v>
      </c>
      <c r="H235" s="38">
        <v>0</v>
      </c>
      <c r="I235" s="38">
        <f>ROUND(G235*H235,6)</f>
        <v>0</v>
      </c>
      <c r="L235" s="40">
        <v>0</v>
      </c>
      <c r="M235" s="34">
        <f>ROUND(ROUND(L235,2)*ROUND(G235,3),2)</f>
        <v>0</v>
      </c>
      <c r="N235" s="38" t="s">
        <v>53</v>
      </c>
      <c r="O235">
        <f>(M235*21)/100</f>
        <v>0</v>
      </c>
      <c r="P235" t="s">
        <v>27</v>
      </c>
    </row>
    <row r="236" spans="1:16" x14ac:dyDescent="0.2">
      <c r="A236" s="37" t="s">
        <v>54</v>
      </c>
      <c r="E236" s="41" t="s">
        <v>5</v>
      </c>
    </row>
    <row r="237" spans="1:16" x14ac:dyDescent="0.2">
      <c r="A237" s="37" t="s">
        <v>55</v>
      </c>
      <c r="E237" s="42" t="s">
        <v>482</v>
      </c>
    </row>
    <row r="238" spans="1:16" x14ac:dyDescent="0.2">
      <c r="A238" t="s">
        <v>57</v>
      </c>
      <c r="E238" s="41" t="s">
        <v>58</v>
      </c>
    </row>
    <row r="239" spans="1:16" x14ac:dyDescent="0.2">
      <c r="A239" t="s">
        <v>49</v>
      </c>
      <c r="B239" s="36" t="s">
        <v>264</v>
      </c>
      <c r="C239" s="36" t="s">
        <v>391</v>
      </c>
      <c r="D239" s="37" t="s">
        <v>5</v>
      </c>
      <c r="E239" s="13" t="s">
        <v>392</v>
      </c>
      <c r="F239" s="38" t="s">
        <v>52</v>
      </c>
      <c r="G239" s="39">
        <v>2</v>
      </c>
      <c r="H239" s="38">
        <v>0</v>
      </c>
      <c r="I239" s="38">
        <f>ROUND(G239*H239,6)</f>
        <v>0</v>
      </c>
      <c r="L239" s="40">
        <v>0</v>
      </c>
      <c r="M239" s="34">
        <f>ROUND(ROUND(L239,2)*ROUND(G239,3),2)</f>
        <v>0</v>
      </c>
      <c r="N239" s="38" t="s">
        <v>53</v>
      </c>
      <c r="O239">
        <f>(M239*21)/100</f>
        <v>0</v>
      </c>
      <c r="P239" t="s">
        <v>27</v>
      </c>
    </row>
    <row r="240" spans="1:16" x14ac:dyDescent="0.2">
      <c r="A240" s="37" t="s">
        <v>54</v>
      </c>
      <c r="E240" s="41" t="s">
        <v>5</v>
      </c>
    </row>
    <row r="241" spans="1:16" x14ac:dyDescent="0.2">
      <c r="A241" s="37" t="s">
        <v>55</v>
      </c>
      <c r="E241" s="42" t="s">
        <v>482</v>
      </c>
    </row>
    <row r="242" spans="1:16" x14ac:dyDescent="0.2">
      <c r="A242" t="s">
        <v>57</v>
      </c>
      <c r="E242" s="41" t="s">
        <v>58</v>
      </c>
    </row>
    <row r="243" spans="1:16" x14ac:dyDescent="0.2">
      <c r="A243" t="s">
        <v>49</v>
      </c>
      <c r="B243" s="36" t="s">
        <v>266</v>
      </c>
      <c r="C243" s="36" t="s">
        <v>394</v>
      </c>
      <c r="D243" s="37" t="s">
        <v>5</v>
      </c>
      <c r="E243" s="13" t="s">
        <v>395</v>
      </c>
      <c r="F243" s="38" t="s">
        <v>52</v>
      </c>
      <c r="G243" s="39">
        <v>2</v>
      </c>
      <c r="H243" s="38">
        <v>0</v>
      </c>
      <c r="I243" s="38">
        <f>ROUND(G243*H243,6)</f>
        <v>0</v>
      </c>
      <c r="L243" s="40">
        <v>0</v>
      </c>
      <c r="M243" s="34">
        <f>ROUND(ROUND(L243,2)*ROUND(G243,3),2)</f>
        <v>0</v>
      </c>
      <c r="N243" s="38" t="s">
        <v>53</v>
      </c>
      <c r="O243">
        <f>(M243*21)/100</f>
        <v>0</v>
      </c>
      <c r="P243" t="s">
        <v>27</v>
      </c>
    </row>
    <row r="244" spans="1:16" x14ac:dyDescent="0.2">
      <c r="A244" s="37" t="s">
        <v>54</v>
      </c>
      <c r="E244" s="41" t="s">
        <v>5</v>
      </c>
    </row>
    <row r="245" spans="1:16" x14ac:dyDescent="0.2">
      <c r="A245" s="37" t="s">
        <v>55</v>
      </c>
      <c r="E245" s="42" t="s">
        <v>482</v>
      </c>
    </row>
    <row r="246" spans="1:16" x14ac:dyDescent="0.2">
      <c r="A246" t="s">
        <v>57</v>
      </c>
      <c r="E246" s="41" t="s">
        <v>58</v>
      </c>
    </row>
    <row r="247" spans="1:16" x14ac:dyDescent="0.2">
      <c r="A247" t="s">
        <v>49</v>
      </c>
      <c r="B247" s="36" t="s">
        <v>271</v>
      </c>
      <c r="C247" s="36" t="s">
        <v>397</v>
      </c>
      <c r="D247" s="37" t="s">
        <v>5</v>
      </c>
      <c r="E247" s="13" t="s">
        <v>398</v>
      </c>
      <c r="F247" s="38" t="s">
        <v>52</v>
      </c>
      <c r="G247" s="39">
        <v>2</v>
      </c>
      <c r="H247" s="38">
        <v>0</v>
      </c>
      <c r="I247" s="38">
        <f>ROUND(G247*H247,6)</f>
        <v>0</v>
      </c>
      <c r="L247" s="40">
        <v>0</v>
      </c>
      <c r="M247" s="34">
        <f>ROUND(ROUND(L247,2)*ROUND(G247,3),2)</f>
        <v>0</v>
      </c>
      <c r="N247" s="38" t="s">
        <v>53</v>
      </c>
      <c r="O247">
        <f>(M247*21)/100</f>
        <v>0</v>
      </c>
      <c r="P247" t="s">
        <v>27</v>
      </c>
    </row>
    <row r="248" spans="1:16" x14ac:dyDescent="0.2">
      <c r="A248" s="37" t="s">
        <v>54</v>
      </c>
      <c r="E248" s="41" t="s">
        <v>5</v>
      </c>
    </row>
    <row r="249" spans="1:16" x14ac:dyDescent="0.2">
      <c r="A249" s="37" t="s">
        <v>55</v>
      </c>
      <c r="E249" s="42" t="s">
        <v>482</v>
      </c>
    </row>
    <row r="250" spans="1:16" x14ac:dyDescent="0.2">
      <c r="A250" t="s">
        <v>57</v>
      </c>
      <c r="E250" s="41" t="s">
        <v>58</v>
      </c>
    </row>
    <row r="251" spans="1:16" x14ac:dyDescent="0.2">
      <c r="A251" t="s">
        <v>49</v>
      </c>
      <c r="B251" s="36" t="s">
        <v>275</v>
      </c>
      <c r="C251" s="36" t="s">
        <v>400</v>
      </c>
      <c r="D251" s="37" t="s">
        <v>5</v>
      </c>
      <c r="E251" s="13" t="s">
        <v>401</v>
      </c>
      <c r="F251" s="38" t="s">
        <v>288</v>
      </c>
      <c r="G251" s="39">
        <v>60</v>
      </c>
      <c r="H251" s="38">
        <v>0</v>
      </c>
      <c r="I251" s="38">
        <f>ROUND(G251*H251,6)</f>
        <v>0</v>
      </c>
      <c r="L251" s="40">
        <v>0</v>
      </c>
      <c r="M251" s="34">
        <f>ROUND(ROUND(L251,2)*ROUND(G251,3),2)</f>
        <v>0</v>
      </c>
      <c r="N251" s="38" t="s">
        <v>53</v>
      </c>
      <c r="O251">
        <f>(M251*21)/100</f>
        <v>0</v>
      </c>
      <c r="P251" t="s">
        <v>27</v>
      </c>
    </row>
    <row r="252" spans="1:16" x14ac:dyDescent="0.2">
      <c r="A252" s="37" t="s">
        <v>54</v>
      </c>
      <c r="E252" s="41" t="s">
        <v>5</v>
      </c>
    </row>
    <row r="253" spans="1:16" x14ac:dyDescent="0.2">
      <c r="A253" s="37" t="s">
        <v>55</v>
      </c>
      <c r="E253" s="42" t="s">
        <v>482</v>
      </c>
    </row>
    <row r="254" spans="1:16" x14ac:dyDescent="0.2">
      <c r="A254" t="s">
        <v>57</v>
      </c>
      <c r="E254" s="41" t="s">
        <v>58</v>
      </c>
    </row>
    <row r="255" spans="1:16" x14ac:dyDescent="0.2">
      <c r="A255" t="s">
        <v>49</v>
      </c>
      <c r="B255" s="36" t="s">
        <v>280</v>
      </c>
      <c r="C255" s="36" t="s">
        <v>403</v>
      </c>
      <c r="D255" s="37" t="s">
        <v>5</v>
      </c>
      <c r="E255" s="13" t="s">
        <v>404</v>
      </c>
      <c r="F255" s="38" t="s">
        <v>288</v>
      </c>
      <c r="G255" s="39">
        <v>60</v>
      </c>
      <c r="H255" s="38">
        <v>0</v>
      </c>
      <c r="I255" s="38">
        <f>ROUND(G255*H255,6)</f>
        <v>0</v>
      </c>
      <c r="L255" s="40">
        <v>0</v>
      </c>
      <c r="M255" s="34">
        <f>ROUND(ROUND(L255,2)*ROUND(G255,3),2)</f>
        <v>0</v>
      </c>
      <c r="N255" s="38" t="s">
        <v>53</v>
      </c>
      <c r="O255">
        <f>(M255*21)/100</f>
        <v>0</v>
      </c>
      <c r="P255" t="s">
        <v>27</v>
      </c>
    </row>
    <row r="256" spans="1:16" x14ac:dyDescent="0.2">
      <c r="A256" s="37" t="s">
        <v>54</v>
      </c>
      <c r="E256" s="41" t="s">
        <v>5</v>
      </c>
    </row>
    <row r="257" spans="1:16" x14ac:dyDescent="0.2">
      <c r="A257" s="37" t="s">
        <v>55</v>
      </c>
      <c r="E257" s="42" t="s">
        <v>482</v>
      </c>
    </row>
    <row r="258" spans="1:16" x14ac:dyDescent="0.2">
      <c r="A258" t="s">
        <v>57</v>
      </c>
      <c r="E258" s="41" t="s">
        <v>58</v>
      </c>
    </row>
    <row r="259" spans="1:16" x14ac:dyDescent="0.2">
      <c r="A259" t="s">
        <v>49</v>
      </c>
      <c r="B259" s="36" t="s">
        <v>285</v>
      </c>
      <c r="C259" s="36" t="s">
        <v>406</v>
      </c>
      <c r="D259" s="37" t="s">
        <v>5</v>
      </c>
      <c r="E259" s="13" t="s">
        <v>407</v>
      </c>
      <c r="F259" s="38" t="s">
        <v>52</v>
      </c>
      <c r="G259" s="39">
        <v>8</v>
      </c>
      <c r="H259" s="38">
        <v>0</v>
      </c>
      <c r="I259" s="38">
        <f>ROUND(G259*H259,6)</f>
        <v>0</v>
      </c>
      <c r="L259" s="40">
        <v>0</v>
      </c>
      <c r="M259" s="34">
        <f>ROUND(ROUND(L259,2)*ROUND(G259,3),2)</f>
        <v>0</v>
      </c>
      <c r="N259" s="38" t="s">
        <v>53</v>
      </c>
      <c r="O259">
        <f>(M259*21)/100</f>
        <v>0</v>
      </c>
      <c r="P259" t="s">
        <v>27</v>
      </c>
    </row>
    <row r="260" spans="1:16" x14ac:dyDescent="0.2">
      <c r="A260" s="37" t="s">
        <v>54</v>
      </c>
      <c r="E260" s="41" t="s">
        <v>5</v>
      </c>
    </row>
    <row r="261" spans="1:16" x14ac:dyDescent="0.2">
      <c r="A261" s="37" t="s">
        <v>55</v>
      </c>
      <c r="E261" s="42" t="s">
        <v>494</v>
      </c>
    </row>
    <row r="262" spans="1:16" x14ac:dyDescent="0.2">
      <c r="A262" t="s">
        <v>57</v>
      </c>
      <c r="E262" s="41" t="s">
        <v>58</v>
      </c>
    </row>
    <row r="263" spans="1:16" x14ac:dyDescent="0.2">
      <c r="A263" t="s">
        <v>49</v>
      </c>
      <c r="B263" s="36" t="s">
        <v>290</v>
      </c>
      <c r="C263" s="36" t="s">
        <v>410</v>
      </c>
      <c r="D263" s="37" t="s">
        <v>5</v>
      </c>
      <c r="E263" s="13" t="s">
        <v>411</v>
      </c>
      <c r="F263" s="38" t="s">
        <v>52</v>
      </c>
      <c r="G263" s="39">
        <v>2</v>
      </c>
      <c r="H263" s="38">
        <v>0</v>
      </c>
      <c r="I263" s="38">
        <f>ROUND(G263*H263,6)</f>
        <v>0</v>
      </c>
      <c r="L263" s="40">
        <v>0</v>
      </c>
      <c r="M263" s="34">
        <f>ROUND(ROUND(L263,2)*ROUND(G263,3),2)</f>
        <v>0</v>
      </c>
      <c r="N263" s="38" t="s">
        <v>53</v>
      </c>
      <c r="O263">
        <f>(M263*21)/100</f>
        <v>0</v>
      </c>
      <c r="P263" t="s">
        <v>27</v>
      </c>
    </row>
    <row r="264" spans="1:16" x14ac:dyDescent="0.2">
      <c r="A264" s="37" t="s">
        <v>54</v>
      </c>
      <c r="E264" s="41" t="s">
        <v>5</v>
      </c>
    </row>
    <row r="265" spans="1:16" x14ac:dyDescent="0.2">
      <c r="A265" s="37" t="s">
        <v>55</v>
      </c>
      <c r="E265" s="42" t="s">
        <v>495</v>
      </c>
    </row>
    <row r="266" spans="1:16" x14ac:dyDescent="0.2">
      <c r="A266" t="s">
        <v>57</v>
      </c>
      <c r="E266" s="41" t="s">
        <v>58</v>
      </c>
    </row>
    <row r="267" spans="1:16" x14ac:dyDescent="0.2">
      <c r="A267" t="s">
        <v>49</v>
      </c>
      <c r="B267" s="36" t="s">
        <v>294</v>
      </c>
      <c r="C267" s="36" t="s">
        <v>414</v>
      </c>
      <c r="D267" s="37" t="s">
        <v>5</v>
      </c>
      <c r="E267" s="13" t="s">
        <v>415</v>
      </c>
      <c r="F267" s="38" t="s">
        <v>52</v>
      </c>
      <c r="G267" s="39">
        <v>10</v>
      </c>
      <c r="H267" s="38">
        <v>0</v>
      </c>
      <c r="I267" s="38">
        <f>ROUND(G267*H267,6)</f>
        <v>0</v>
      </c>
      <c r="L267" s="40">
        <v>0</v>
      </c>
      <c r="M267" s="34">
        <f>ROUND(ROUND(L267,2)*ROUND(G267,3),2)</f>
        <v>0</v>
      </c>
      <c r="N267" s="38" t="s">
        <v>53</v>
      </c>
      <c r="O267">
        <f>(M267*21)/100</f>
        <v>0</v>
      </c>
      <c r="P267" t="s">
        <v>27</v>
      </c>
    </row>
    <row r="268" spans="1:16" x14ac:dyDescent="0.2">
      <c r="A268" s="37" t="s">
        <v>54</v>
      </c>
      <c r="E268" s="41" t="s">
        <v>5</v>
      </c>
    </row>
    <row r="269" spans="1:16" x14ac:dyDescent="0.2">
      <c r="A269" s="37" t="s">
        <v>55</v>
      </c>
      <c r="E269" s="42" t="s">
        <v>416</v>
      </c>
    </row>
    <row r="270" spans="1:16" x14ac:dyDescent="0.2">
      <c r="A270" t="s">
        <v>57</v>
      </c>
      <c r="E270" s="41" t="s">
        <v>58</v>
      </c>
    </row>
    <row r="271" spans="1:16" x14ac:dyDescent="0.2">
      <c r="A271" t="s">
        <v>49</v>
      </c>
      <c r="B271" s="36" t="s">
        <v>298</v>
      </c>
      <c r="C271" s="36" t="s">
        <v>418</v>
      </c>
      <c r="D271" s="37" t="s">
        <v>5</v>
      </c>
      <c r="E271" s="13" t="s">
        <v>419</v>
      </c>
      <c r="F271" s="38" t="s">
        <v>52</v>
      </c>
      <c r="G271" s="39">
        <v>10</v>
      </c>
      <c r="H271" s="38">
        <v>0</v>
      </c>
      <c r="I271" s="38">
        <f>ROUND(G271*H271,6)</f>
        <v>0</v>
      </c>
      <c r="L271" s="40">
        <v>0</v>
      </c>
      <c r="M271" s="34">
        <f>ROUND(ROUND(L271,2)*ROUND(G271,3),2)</f>
        <v>0</v>
      </c>
      <c r="N271" s="38" t="s">
        <v>53</v>
      </c>
      <c r="O271">
        <f>(M271*21)/100</f>
        <v>0</v>
      </c>
      <c r="P271" t="s">
        <v>27</v>
      </c>
    </row>
    <row r="272" spans="1:16" x14ac:dyDescent="0.2">
      <c r="A272" s="37" t="s">
        <v>54</v>
      </c>
      <c r="E272" s="41" t="s">
        <v>5</v>
      </c>
    </row>
    <row r="273" spans="1:5" x14ac:dyDescent="0.2">
      <c r="A273" s="37" t="s">
        <v>55</v>
      </c>
      <c r="E273" s="42" t="s">
        <v>416</v>
      </c>
    </row>
    <row r="274" spans="1:5" x14ac:dyDescent="0.2">
      <c r="A274" t="s">
        <v>57</v>
      </c>
      <c r="E274"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COUNTIFS(L8:L99,"=0",A8:A99,"P")+COUNTIFS(L8:L99,"",A8:A99,"P")+SUM(Q8:Q99)</f>
        <v>22</v>
      </c>
    </row>
    <row r="8" spans="1:20" x14ac:dyDescent="0.2">
      <c r="A8" t="s">
        <v>44</v>
      </c>
      <c r="C8" s="30" t="s">
        <v>3240</v>
      </c>
      <c r="E8" s="32" t="s">
        <v>3239</v>
      </c>
      <c r="J8" s="31">
        <f>0+J9+J30+J35+J48+J81+J90</f>
        <v>0</v>
      </c>
      <c r="K8" s="31">
        <f>0+K9+K30+K35+K48+K81+K90</f>
        <v>0</v>
      </c>
      <c r="L8" s="31">
        <f>0+L9+L30+L35+L48+L81+L90</f>
        <v>0</v>
      </c>
      <c r="M8" s="31">
        <f>0+M9+M30+M35+M48+M81+M90</f>
        <v>0</v>
      </c>
    </row>
    <row r="9" spans="1:20" x14ac:dyDescent="0.2">
      <c r="A9" t="s">
        <v>46</v>
      </c>
      <c r="C9" s="33" t="s">
        <v>47</v>
      </c>
      <c r="E9" s="35" t="s">
        <v>501</v>
      </c>
      <c r="J9" s="34">
        <f>0</f>
        <v>0</v>
      </c>
      <c r="K9" s="34">
        <f>0</f>
        <v>0</v>
      </c>
      <c r="L9" s="34">
        <f>0+L10+L14+L18+L22+L26</f>
        <v>0</v>
      </c>
      <c r="M9" s="34">
        <f>0+M10+M14+M18+M22+M26</f>
        <v>0</v>
      </c>
    </row>
    <row r="10" spans="1:20" x14ac:dyDescent="0.2">
      <c r="A10" t="s">
        <v>49</v>
      </c>
      <c r="B10" s="36" t="s">
        <v>47</v>
      </c>
      <c r="C10" s="36" t="s">
        <v>1732</v>
      </c>
      <c r="D10" s="37" t="s">
        <v>5</v>
      </c>
      <c r="E10" s="13" t="s">
        <v>1733</v>
      </c>
      <c r="F10" s="38" t="s">
        <v>283</v>
      </c>
      <c r="G10" s="39">
        <v>63</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3241</v>
      </c>
    </row>
    <row r="13" spans="1:20" ht="318.75" x14ac:dyDescent="0.2">
      <c r="A13" t="s">
        <v>57</v>
      </c>
      <c r="E13" s="41" t="s">
        <v>2102</v>
      </c>
    </row>
    <row r="14" spans="1:20" x14ac:dyDescent="0.2">
      <c r="A14" t="s">
        <v>49</v>
      </c>
      <c r="B14" s="36" t="s">
        <v>27</v>
      </c>
      <c r="C14" s="36" t="s">
        <v>1599</v>
      </c>
      <c r="D14" s="37" t="s">
        <v>5</v>
      </c>
      <c r="E14" s="13" t="s">
        <v>1600</v>
      </c>
      <c r="F14" s="38" t="s">
        <v>283</v>
      </c>
      <c r="G14" s="39">
        <v>8.19</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3242</v>
      </c>
    </row>
    <row r="17" spans="1:16" ht="318.75" x14ac:dyDescent="0.2">
      <c r="A17" t="s">
        <v>57</v>
      </c>
      <c r="E17" s="41" t="s">
        <v>2102</v>
      </c>
    </row>
    <row r="18" spans="1:16" x14ac:dyDescent="0.2">
      <c r="A18" t="s">
        <v>49</v>
      </c>
      <c r="B18" s="36" t="s">
        <v>26</v>
      </c>
      <c r="C18" s="36" t="s">
        <v>2349</v>
      </c>
      <c r="D18" s="37" t="s">
        <v>5</v>
      </c>
      <c r="E18" s="13" t="s">
        <v>2350</v>
      </c>
      <c r="F18" s="38" t="s">
        <v>283</v>
      </c>
      <c r="G18" s="39">
        <v>6.1289999999999996</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3243</v>
      </c>
    </row>
    <row r="21" spans="1:16" x14ac:dyDescent="0.2">
      <c r="A21" t="s">
        <v>57</v>
      </c>
      <c r="E21" s="41" t="s">
        <v>58</v>
      </c>
    </row>
    <row r="22" spans="1:16" x14ac:dyDescent="0.2">
      <c r="A22" t="s">
        <v>49</v>
      </c>
      <c r="B22" s="36" t="s">
        <v>65</v>
      </c>
      <c r="C22" s="36" t="s">
        <v>291</v>
      </c>
      <c r="D22" s="37" t="s">
        <v>5</v>
      </c>
      <c r="E22" s="13" t="s">
        <v>292</v>
      </c>
      <c r="F22" s="38" t="s">
        <v>283</v>
      </c>
      <c r="G22" s="39">
        <v>65.061000000000007</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3244</v>
      </c>
    </row>
    <row r="25" spans="1:16" x14ac:dyDescent="0.2">
      <c r="A25" t="s">
        <v>57</v>
      </c>
      <c r="E25" s="41" t="s">
        <v>58</v>
      </c>
    </row>
    <row r="26" spans="1:16" x14ac:dyDescent="0.2">
      <c r="A26" t="s">
        <v>49</v>
      </c>
      <c r="B26" s="36" t="s">
        <v>69</v>
      </c>
      <c r="C26" s="36" t="s">
        <v>3044</v>
      </c>
      <c r="D26" s="37" t="s">
        <v>5</v>
      </c>
      <c r="E26" s="13" t="s">
        <v>3045</v>
      </c>
      <c r="F26" s="38" t="s">
        <v>283</v>
      </c>
      <c r="G26" s="39">
        <v>6.1289999999999996</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3245</v>
      </c>
    </row>
    <row r="29" spans="1:16" x14ac:dyDescent="0.2">
      <c r="A29" t="s">
        <v>57</v>
      </c>
      <c r="E29" s="41" t="s">
        <v>58</v>
      </c>
    </row>
    <row r="30" spans="1:16" x14ac:dyDescent="0.2">
      <c r="A30" t="s">
        <v>46</v>
      </c>
      <c r="C30" s="33" t="s">
        <v>69</v>
      </c>
      <c r="E30" s="35" t="s">
        <v>2227</v>
      </c>
      <c r="J30" s="34">
        <f>0</f>
        <v>0</v>
      </c>
      <c r="K30" s="34">
        <f>0</f>
        <v>0</v>
      </c>
      <c r="L30" s="34">
        <f>0+L31</f>
        <v>0</v>
      </c>
      <c r="M30" s="34">
        <f>0+M31</f>
        <v>0</v>
      </c>
    </row>
    <row r="31" spans="1:16" x14ac:dyDescent="0.2">
      <c r="A31" t="s">
        <v>49</v>
      </c>
      <c r="B31" s="36" t="s">
        <v>73</v>
      </c>
      <c r="C31" s="36" t="s">
        <v>3246</v>
      </c>
      <c r="D31" s="37" t="s">
        <v>5</v>
      </c>
      <c r="E31" s="13" t="s">
        <v>3247</v>
      </c>
      <c r="F31" s="38" t="s">
        <v>504</v>
      </c>
      <c r="G31" s="39">
        <v>15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3248</v>
      </c>
    </row>
    <row r="34" spans="1:16" x14ac:dyDescent="0.2">
      <c r="A34" t="s">
        <v>57</v>
      </c>
      <c r="E34" s="41" t="s">
        <v>58</v>
      </c>
    </row>
    <row r="35" spans="1:16" x14ac:dyDescent="0.2">
      <c r="A35" t="s">
        <v>46</v>
      </c>
      <c r="C35" s="33" t="s">
        <v>77</v>
      </c>
      <c r="E35" s="35" t="s">
        <v>3249</v>
      </c>
      <c r="J35" s="34">
        <f>0</f>
        <v>0</v>
      </c>
      <c r="K35" s="34">
        <f>0</f>
        <v>0</v>
      </c>
      <c r="L35" s="34">
        <f>0+L36+L40+L44</f>
        <v>0</v>
      </c>
      <c r="M35" s="34">
        <f>0+M36+M40+M44</f>
        <v>0</v>
      </c>
    </row>
    <row r="36" spans="1:16" x14ac:dyDescent="0.2">
      <c r="A36" t="s">
        <v>49</v>
      </c>
      <c r="B36" s="36" t="s">
        <v>77</v>
      </c>
      <c r="C36" s="36" t="s">
        <v>3250</v>
      </c>
      <c r="D36" s="37" t="s">
        <v>5</v>
      </c>
      <c r="E36" s="13" t="s">
        <v>3251</v>
      </c>
      <c r="F36" s="38" t="s">
        <v>288</v>
      </c>
      <c r="G36" s="39">
        <v>25</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3248</v>
      </c>
    </row>
    <row r="39" spans="1:16" x14ac:dyDescent="0.2">
      <c r="A39" t="s">
        <v>57</v>
      </c>
      <c r="E39" s="41" t="s">
        <v>58</v>
      </c>
    </row>
    <row r="40" spans="1:16" x14ac:dyDescent="0.2">
      <c r="A40" t="s">
        <v>49</v>
      </c>
      <c r="B40" s="36" t="s">
        <v>81</v>
      </c>
      <c r="C40" s="36" t="s">
        <v>3252</v>
      </c>
      <c r="D40" s="37" t="s">
        <v>5</v>
      </c>
      <c r="E40" s="13" t="s">
        <v>3253</v>
      </c>
      <c r="F40" s="38" t="s">
        <v>52</v>
      </c>
      <c r="G40" s="39">
        <v>2</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3248</v>
      </c>
    </row>
    <row r="43" spans="1:16" x14ac:dyDescent="0.2">
      <c r="A43" t="s">
        <v>57</v>
      </c>
      <c r="E43" s="41" t="s">
        <v>58</v>
      </c>
    </row>
    <row r="44" spans="1:16" x14ac:dyDescent="0.2">
      <c r="A44" t="s">
        <v>49</v>
      </c>
      <c r="B44" s="36" t="s">
        <v>85</v>
      </c>
      <c r="C44" s="36" t="s">
        <v>3254</v>
      </c>
      <c r="D44" s="37" t="s">
        <v>5</v>
      </c>
      <c r="E44" s="13" t="s">
        <v>3255</v>
      </c>
      <c r="F44" s="38" t="s">
        <v>504</v>
      </c>
      <c r="G44" s="39">
        <v>14.672000000000001</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3256</v>
      </c>
    </row>
    <row r="47" spans="1:16" x14ac:dyDescent="0.2">
      <c r="A47" t="s">
        <v>57</v>
      </c>
      <c r="E47" s="41" t="s">
        <v>58</v>
      </c>
    </row>
    <row r="48" spans="1:16" x14ac:dyDescent="0.2">
      <c r="A48" t="s">
        <v>46</v>
      </c>
      <c r="C48" s="33" t="s">
        <v>81</v>
      </c>
      <c r="E48" s="35" t="s">
        <v>1677</v>
      </c>
      <c r="J48" s="34">
        <f>0</f>
        <v>0</v>
      </c>
      <c r="K48" s="34">
        <f>0</f>
        <v>0</v>
      </c>
      <c r="L48" s="34">
        <f>0+L49+L53+L57+L61+L65+L69+L73+L77</f>
        <v>0</v>
      </c>
      <c r="M48" s="34">
        <f>0+M49+M53+M57+M61+M65+M69+M73+M77</f>
        <v>0</v>
      </c>
    </row>
    <row r="49" spans="1:16" x14ac:dyDescent="0.2">
      <c r="A49" t="s">
        <v>49</v>
      </c>
      <c r="B49" s="36" t="s">
        <v>88</v>
      </c>
      <c r="C49" s="36" t="s">
        <v>3257</v>
      </c>
      <c r="D49" s="37" t="s">
        <v>5</v>
      </c>
      <c r="E49" s="13" t="s">
        <v>3258</v>
      </c>
      <c r="F49" s="38" t="s">
        <v>288</v>
      </c>
      <c r="G49" s="39">
        <v>48.2</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3248</v>
      </c>
    </row>
    <row r="52" spans="1:16" x14ac:dyDescent="0.2">
      <c r="A52" t="s">
        <v>57</v>
      </c>
      <c r="E52" s="41" t="s">
        <v>58</v>
      </c>
    </row>
    <row r="53" spans="1:16" x14ac:dyDescent="0.2">
      <c r="A53" t="s">
        <v>49</v>
      </c>
      <c r="B53" s="36" t="s">
        <v>91</v>
      </c>
      <c r="C53" s="36" t="s">
        <v>3259</v>
      </c>
      <c r="D53" s="37" t="s">
        <v>5</v>
      </c>
      <c r="E53" s="13" t="s">
        <v>3260</v>
      </c>
      <c r="F53" s="38" t="s">
        <v>288</v>
      </c>
      <c r="G53" s="39">
        <v>27.7</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3248</v>
      </c>
    </row>
    <row r="56" spans="1:16" x14ac:dyDescent="0.2">
      <c r="A56" t="s">
        <v>57</v>
      </c>
      <c r="E56" s="41" t="s">
        <v>58</v>
      </c>
    </row>
    <row r="57" spans="1:16" x14ac:dyDescent="0.2">
      <c r="A57" t="s">
        <v>49</v>
      </c>
      <c r="B57" s="36" t="s">
        <v>95</v>
      </c>
      <c r="C57" s="36" t="s">
        <v>3106</v>
      </c>
      <c r="D57" s="37" t="s">
        <v>5</v>
      </c>
      <c r="E57" s="13" t="s">
        <v>3107</v>
      </c>
      <c r="F57" s="38" t="s">
        <v>288</v>
      </c>
      <c r="G57" s="39">
        <v>44</v>
      </c>
      <c r="H57" s="38">
        <v>0</v>
      </c>
      <c r="I57" s="38">
        <f>ROUND(G57*H57,6)</f>
        <v>0</v>
      </c>
      <c r="L57" s="40">
        <v>0</v>
      </c>
      <c r="M57" s="34">
        <f>ROUND(ROUND(L57,2)*ROUND(G57,3),2)</f>
        <v>0</v>
      </c>
      <c r="N57" s="38" t="s">
        <v>488</v>
      </c>
      <c r="O57">
        <f>(M57*21)/100</f>
        <v>0</v>
      </c>
      <c r="P57" t="s">
        <v>27</v>
      </c>
    </row>
    <row r="58" spans="1:16" x14ac:dyDescent="0.2">
      <c r="A58" s="37" t="s">
        <v>54</v>
      </c>
      <c r="E58" s="41" t="s">
        <v>5</v>
      </c>
    </row>
    <row r="59" spans="1:16" x14ac:dyDescent="0.2">
      <c r="A59" s="37" t="s">
        <v>55</v>
      </c>
      <c r="E59" s="42" t="s">
        <v>3248</v>
      </c>
    </row>
    <row r="60" spans="1:16" x14ac:dyDescent="0.2">
      <c r="A60" t="s">
        <v>57</v>
      </c>
      <c r="E60" s="41" t="s">
        <v>58</v>
      </c>
    </row>
    <row r="61" spans="1:16" ht="25.5" x14ac:dyDescent="0.2">
      <c r="A61" t="s">
        <v>49</v>
      </c>
      <c r="B61" s="36" t="s">
        <v>98</v>
      </c>
      <c r="C61" s="36" t="s">
        <v>3261</v>
      </c>
      <c r="D61" s="37" t="s">
        <v>5</v>
      </c>
      <c r="E61" s="13" t="s">
        <v>3262</v>
      </c>
      <c r="F61" s="38" t="s">
        <v>288</v>
      </c>
      <c r="G61" s="39">
        <v>27.7</v>
      </c>
      <c r="H61" s="38">
        <v>0</v>
      </c>
      <c r="I61" s="38">
        <f>ROUND(G61*H61,6)</f>
        <v>0</v>
      </c>
      <c r="L61" s="40">
        <v>0</v>
      </c>
      <c r="M61" s="34">
        <f>ROUND(ROUND(L61,2)*ROUND(G61,3),2)</f>
        <v>0</v>
      </c>
      <c r="N61" s="38" t="s">
        <v>488</v>
      </c>
      <c r="O61">
        <f>(M61*21)/100</f>
        <v>0</v>
      </c>
      <c r="P61" t="s">
        <v>27</v>
      </c>
    </row>
    <row r="62" spans="1:16" x14ac:dyDescent="0.2">
      <c r="A62" s="37" t="s">
        <v>54</v>
      </c>
      <c r="E62" s="41" t="s">
        <v>5</v>
      </c>
    </row>
    <row r="63" spans="1:16" x14ac:dyDescent="0.2">
      <c r="A63" s="37" t="s">
        <v>55</v>
      </c>
      <c r="E63" s="42" t="s">
        <v>3248</v>
      </c>
    </row>
    <row r="64" spans="1:16" x14ac:dyDescent="0.2">
      <c r="A64" t="s">
        <v>57</v>
      </c>
      <c r="E64" s="41" t="s">
        <v>58</v>
      </c>
    </row>
    <row r="65" spans="1:16" x14ac:dyDescent="0.2">
      <c r="A65" t="s">
        <v>49</v>
      </c>
      <c r="B65" s="36" t="s">
        <v>101</v>
      </c>
      <c r="C65" s="36" t="s">
        <v>3263</v>
      </c>
      <c r="D65" s="37" t="s">
        <v>5</v>
      </c>
      <c r="E65" s="13" t="s">
        <v>3264</v>
      </c>
      <c r="F65" s="38" t="s">
        <v>52</v>
      </c>
      <c r="G65" s="39">
        <v>1</v>
      </c>
      <c r="H65" s="38">
        <v>0</v>
      </c>
      <c r="I65" s="38">
        <f>ROUND(G65*H65,6)</f>
        <v>0</v>
      </c>
      <c r="L65" s="40">
        <v>0</v>
      </c>
      <c r="M65" s="34">
        <f>ROUND(ROUND(L65,2)*ROUND(G65,3),2)</f>
        <v>0</v>
      </c>
      <c r="N65" s="38" t="s">
        <v>488</v>
      </c>
      <c r="O65">
        <f>(M65*21)/100</f>
        <v>0</v>
      </c>
      <c r="P65" t="s">
        <v>27</v>
      </c>
    </row>
    <row r="66" spans="1:16" x14ac:dyDescent="0.2">
      <c r="A66" s="37" t="s">
        <v>54</v>
      </c>
      <c r="E66" s="41" t="s">
        <v>5</v>
      </c>
    </row>
    <row r="67" spans="1:16" x14ac:dyDescent="0.2">
      <c r="A67" s="37" t="s">
        <v>55</v>
      </c>
      <c r="E67" s="42" t="s">
        <v>3248</v>
      </c>
    </row>
    <row r="68" spans="1:16" x14ac:dyDescent="0.2">
      <c r="A68" t="s">
        <v>57</v>
      </c>
      <c r="E68" s="41" t="s">
        <v>58</v>
      </c>
    </row>
    <row r="69" spans="1:16" x14ac:dyDescent="0.2">
      <c r="A69" t="s">
        <v>49</v>
      </c>
      <c r="B69" s="36" t="s">
        <v>105</v>
      </c>
      <c r="C69" s="36" t="s">
        <v>3116</v>
      </c>
      <c r="D69" s="37" t="s">
        <v>5</v>
      </c>
      <c r="E69" s="13" t="s">
        <v>3190</v>
      </c>
      <c r="F69" s="38" t="s">
        <v>288</v>
      </c>
      <c r="G69" s="39">
        <v>20</v>
      </c>
      <c r="H69" s="38">
        <v>0</v>
      </c>
      <c r="I69" s="38">
        <f>ROUND(G69*H69,6)</f>
        <v>0</v>
      </c>
      <c r="L69" s="40">
        <v>0</v>
      </c>
      <c r="M69" s="34">
        <f>ROUND(ROUND(L69,2)*ROUND(G69,3),2)</f>
        <v>0</v>
      </c>
      <c r="N69" s="38" t="s">
        <v>488</v>
      </c>
      <c r="O69">
        <f>(M69*21)/100</f>
        <v>0</v>
      </c>
      <c r="P69" t="s">
        <v>27</v>
      </c>
    </row>
    <row r="70" spans="1:16" x14ac:dyDescent="0.2">
      <c r="A70" s="37" t="s">
        <v>54</v>
      </c>
      <c r="E70" s="41" t="s">
        <v>5</v>
      </c>
    </row>
    <row r="71" spans="1:16" x14ac:dyDescent="0.2">
      <c r="A71" s="37" t="s">
        <v>55</v>
      </c>
      <c r="E71" s="42" t="s">
        <v>3248</v>
      </c>
    </row>
    <row r="72" spans="1:16" x14ac:dyDescent="0.2">
      <c r="A72" t="s">
        <v>57</v>
      </c>
      <c r="E72" s="41" t="s">
        <v>58</v>
      </c>
    </row>
    <row r="73" spans="1:16" x14ac:dyDescent="0.2">
      <c r="A73" t="s">
        <v>49</v>
      </c>
      <c r="B73" s="36" t="s">
        <v>108</v>
      </c>
      <c r="C73" s="36" t="s">
        <v>3265</v>
      </c>
      <c r="D73" s="37" t="s">
        <v>5</v>
      </c>
      <c r="E73" s="13" t="s">
        <v>3266</v>
      </c>
      <c r="F73" s="38" t="s">
        <v>52</v>
      </c>
      <c r="G73" s="39">
        <v>8</v>
      </c>
      <c r="H73" s="38">
        <v>0</v>
      </c>
      <c r="I73" s="38">
        <f>ROUND(G73*H73,6)</f>
        <v>0</v>
      </c>
      <c r="L73" s="40">
        <v>0</v>
      </c>
      <c r="M73" s="34">
        <f>ROUND(ROUND(L73,2)*ROUND(G73,3),2)</f>
        <v>0</v>
      </c>
      <c r="N73" s="38" t="s">
        <v>488</v>
      </c>
      <c r="O73">
        <f>(M73*21)/100</f>
        <v>0</v>
      </c>
      <c r="P73" t="s">
        <v>27</v>
      </c>
    </row>
    <row r="74" spans="1:16" x14ac:dyDescent="0.2">
      <c r="A74" s="37" t="s">
        <v>54</v>
      </c>
      <c r="E74" s="41" t="s">
        <v>5</v>
      </c>
    </row>
    <row r="75" spans="1:16" x14ac:dyDescent="0.2">
      <c r="A75" s="37" t="s">
        <v>55</v>
      </c>
      <c r="E75" s="42" t="s">
        <v>3248</v>
      </c>
    </row>
    <row r="76" spans="1:16" x14ac:dyDescent="0.2">
      <c r="A76" t="s">
        <v>57</v>
      </c>
      <c r="E76" s="41" t="s">
        <v>58</v>
      </c>
    </row>
    <row r="77" spans="1:16" x14ac:dyDescent="0.2">
      <c r="A77" t="s">
        <v>49</v>
      </c>
      <c r="B77" s="36" t="s">
        <v>111</v>
      </c>
      <c r="C77" s="36" t="s">
        <v>3118</v>
      </c>
      <c r="D77" s="37" t="s">
        <v>5</v>
      </c>
      <c r="E77" s="13" t="s">
        <v>3119</v>
      </c>
      <c r="F77" s="38" t="s">
        <v>288</v>
      </c>
      <c r="G77" s="39">
        <v>92.2</v>
      </c>
      <c r="H77" s="38">
        <v>0</v>
      </c>
      <c r="I77" s="38">
        <f>ROUND(G77*H77,6)</f>
        <v>0</v>
      </c>
      <c r="L77" s="40">
        <v>0</v>
      </c>
      <c r="M77" s="34">
        <f>ROUND(ROUND(L77,2)*ROUND(G77,3),2)</f>
        <v>0</v>
      </c>
      <c r="N77" s="38" t="s">
        <v>488</v>
      </c>
      <c r="O77">
        <f>(M77*21)/100</f>
        <v>0</v>
      </c>
      <c r="P77" t="s">
        <v>27</v>
      </c>
    </row>
    <row r="78" spans="1:16" x14ac:dyDescent="0.2">
      <c r="A78" s="37" t="s">
        <v>54</v>
      </c>
      <c r="E78" s="41" t="s">
        <v>5</v>
      </c>
    </row>
    <row r="79" spans="1:16" x14ac:dyDescent="0.2">
      <c r="A79" s="37" t="s">
        <v>55</v>
      </c>
      <c r="E79" s="42" t="s">
        <v>3248</v>
      </c>
    </row>
    <row r="80" spans="1:16" x14ac:dyDescent="0.2">
      <c r="A80" t="s">
        <v>57</v>
      </c>
      <c r="E80" s="41" t="s">
        <v>58</v>
      </c>
    </row>
    <row r="81" spans="1:16" x14ac:dyDescent="0.2">
      <c r="A81" t="s">
        <v>46</v>
      </c>
      <c r="C81" s="33" t="s">
        <v>85</v>
      </c>
      <c r="E81" s="35" t="s">
        <v>3267</v>
      </c>
      <c r="J81" s="34">
        <f>0</f>
        <v>0</v>
      </c>
      <c r="K81" s="34">
        <f>0</f>
        <v>0</v>
      </c>
      <c r="L81" s="34">
        <f>0+L82+L86</f>
        <v>0</v>
      </c>
      <c r="M81" s="34">
        <f>0+M82+M86</f>
        <v>0</v>
      </c>
    </row>
    <row r="82" spans="1:16" x14ac:dyDescent="0.2">
      <c r="A82" t="s">
        <v>49</v>
      </c>
      <c r="B82" s="36" t="s">
        <v>115</v>
      </c>
      <c r="C82" s="36" t="s">
        <v>3268</v>
      </c>
      <c r="D82" s="37" t="s">
        <v>5</v>
      </c>
      <c r="E82" s="13" t="s">
        <v>3269</v>
      </c>
      <c r="F82" s="38" t="s">
        <v>288</v>
      </c>
      <c r="G82" s="39">
        <v>92.2</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3248</v>
      </c>
    </row>
    <row r="85" spans="1:16" x14ac:dyDescent="0.2">
      <c r="A85" t="s">
        <v>57</v>
      </c>
      <c r="E85" s="41" t="s">
        <v>58</v>
      </c>
    </row>
    <row r="86" spans="1:16" ht="25.5" x14ac:dyDescent="0.2">
      <c r="A86" t="s">
        <v>49</v>
      </c>
      <c r="B86" s="36" t="s">
        <v>118</v>
      </c>
      <c r="C86" s="36" t="s">
        <v>3270</v>
      </c>
      <c r="D86" s="37" t="s">
        <v>5</v>
      </c>
      <c r="E86" s="13" t="s">
        <v>3271</v>
      </c>
      <c r="F86" s="38" t="s">
        <v>288</v>
      </c>
      <c r="G86" s="39">
        <v>92.2</v>
      </c>
      <c r="H86" s="38">
        <v>0</v>
      </c>
      <c r="I86" s="38">
        <f>ROUND(G86*H86,6)</f>
        <v>0</v>
      </c>
      <c r="L86" s="40">
        <v>0</v>
      </c>
      <c r="M86" s="34">
        <f>ROUND(ROUND(L86,2)*ROUND(G86,3),2)</f>
        <v>0</v>
      </c>
      <c r="N86" s="38" t="s">
        <v>488</v>
      </c>
      <c r="O86">
        <f>(M86*21)/100</f>
        <v>0</v>
      </c>
      <c r="P86" t="s">
        <v>27</v>
      </c>
    </row>
    <row r="87" spans="1:16" x14ac:dyDescent="0.2">
      <c r="A87" s="37" t="s">
        <v>54</v>
      </c>
      <c r="E87" s="41" t="s">
        <v>5</v>
      </c>
    </row>
    <row r="88" spans="1:16" x14ac:dyDescent="0.2">
      <c r="A88" s="37" t="s">
        <v>55</v>
      </c>
      <c r="E88" s="42" t="s">
        <v>3248</v>
      </c>
    </row>
    <row r="89" spans="1:16" x14ac:dyDescent="0.2">
      <c r="A89" t="s">
        <v>57</v>
      </c>
      <c r="E89" s="41" t="s">
        <v>58</v>
      </c>
    </row>
    <row r="90" spans="1:16" x14ac:dyDescent="0.2">
      <c r="A90" t="s">
        <v>46</v>
      </c>
      <c r="C90" s="33" t="s">
        <v>624</v>
      </c>
      <c r="E90" s="35" t="s">
        <v>625</v>
      </c>
      <c r="J90" s="34">
        <f>0</f>
        <v>0</v>
      </c>
      <c r="K90" s="34">
        <f>0</f>
        <v>0</v>
      </c>
      <c r="L90" s="34">
        <f>0+L91+L95+L99</f>
        <v>0</v>
      </c>
      <c r="M90" s="34">
        <f>0+M91+M95+M99</f>
        <v>0</v>
      </c>
    </row>
    <row r="91" spans="1:16" ht="25.5" x14ac:dyDescent="0.2">
      <c r="A91" t="s">
        <v>49</v>
      </c>
      <c r="B91" s="36" t="s">
        <v>122</v>
      </c>
      <c r="C91" s="36" t="s">
        <v>1718</v>
      </c>
      <c r="D91" s="37" t="s">
        <v>1719</v>
      </c>
      <c r="E91" s="13" t="s">
        <v>1720</v>
      </c>
      <c r="F91" s="38" t="s">
        <v>629</v>
      </c>
      <c r="G91" s="39">
        <v>11.032</v>
      </c>
      <c r="H91" s="38">
        <v>0</v>
      </c>
      <c r="I91" s="38">
        <f>ROUND(G91*H91,6)</f>
        <v>0</v>
      </c>
      <c r="L91" s="40">
        <v>0</v>
      </c>
      <c r="M91" s="34">
        <f>ROUND(ROUND(L91,2)*ROUND(G91,3),2)</f>
        <v>0</v>
      </c>
      <c r="N91" s="38" t="s">
        <v>269</v>
      </c>
      <c r="O91">
        <f>(M91*21)/100</f>
        <v>0</v>
      </c>
      <c r="P91" t="s">
        <v>27</v>
      </c>
    </row>
    <row r="92" spans="1:16" x14ac:dyDescent="0.2">
      <c r="A92" s="37" t="s">
        <v>54</v>
      </c>
      <c r="E92" s="41" t="s">
        <v>5</v>
      </c>
    </row>
    <row r="93" spans="1:16" x14ac:dyDescent="0.2">
      <c r="A93" s="37" t="s">
        <v>55</v>
      </c>
      <c r="E93" s="42" t="s">
        <v>3272</v>
      </c>
    </row>
    <row r="94" spans="1:16" ht="140.25" x14ac:dyDescent="0.2">
      <c r="A94" t="s">
        <v>57</v>
      </c>
      <c r="E94" s="41" t="s">
        <v>2173</v>
      </c>
    </row>
    <row r="95" spans="1:16" ht="25.5" x14ac:dyDescent="0.2">
      <c r="A95" t="s">
        <v>49</v>
      </c>
      <c r="B95" s="36" t="s">
        <v>125</v>
      </c>
      <c r="C95" s="36" t="s">
        <v>3273</v>
      </c>
      <c r="D95" s="37" t="s">
        <v>3274</v>
      </c>
      <c r="E95" s="13" t="s">
        <v>3275</v>
      </c>
      <c r="F95" s="38" t="s">
        <v>629</v>
      </c>
      <c r="G95" s="39">
        <v>3.2000000000000001E-2</v>
      </c>
      <c r="H95" s="38">
        <v>0</v>
      </c>
      <c r="I95" s="38">
        <f>ROUND(G95*H95,6)</f>
        <v>0</v>
      </c>
      <c r="L95" s="40">
        <v>0</v>
      </c>
      <c r="M95" s="34">
        <f>ROUND(ROUND(L95,2)*ROUND(G95,3),2)</f>
        <v>0</v>
      </c>
      <c r="N95" s="38" t="s">
        <v>269</v>
      </c>
      <c r="O95">
        <f>(M95*21)/100</f>
        <v>0</v>
      </c>
      <c r="P95" t="s">
        <v>27</v>
      </c>
    </row>
    <row r="96" spans="1:16" x14ac:dyDescent="0.2">
      <c r="A96" s="37" t="s">
        <v>54</v>
      </c>
      <c r="E96" s="41" t="s">
        <v>5</v>
      </c>
    </row>
    <row r="97" spans="1:16" x14ac:dyDescent="0.2">
      <c r="A97" s="37" t="s">
        <v>55</v>
      </c>
      <c r="E97" s="42" t="s">
        <v>3276</v>
      </c>
    </row>
    <row r="98" spans="1:16" ht="140.25" x14ac:dyDescent="0.2">
      <c r="A98" t="s">
        <v>57</v>
      </c>
      <c r="E98" s="41" t="s">
        <v>2173</v>
      </c>
    </row>
    <row r="99" spans="1:16" ht="25.5" x14ac:dyDescent="0.2">
      <c r="A99" t="s">
        <v>49</v>
      </c>
      <c r="B99" s="36" t="s">
        <v>129</v>
      </c>
      <c r="C99" s="36" t="s">
        <v>637</v>
      </c>
      <c r="D99" s="37" t="s">
        <v>638</v>
      </c>
      <c r="E99" s="13" t="s">
        <v>639</v>
      </c>
      <c r="F99" s="38" t="s">
        <v>629</v>
      </c>
      <c r="G99" s="39">
        <v>1.7999999999999999E-2</v>
      </c>
      <c r="H99" s="38">
        <v>0</v>
      </c>
      <c r="I99" s="38">
        <f>ROUND(G99*H99,6)</f>
        <v>0</v>
      </c>
      <c r="L99" s="40">
        <v>0</v>
      </c>
      <c r="M99" s="34">
        <f>ROUND(ROUND(L99,2)*ROUND(G99,3),2)</f>
        <v>0</v>
      </c>
      <c r="N99" s="38" t="s">
        <v>269</v>
      </c>
      <c r="O99">
        <f>(M99*21)/100</f>
        <v>0</v>
      </c>
      <c r="P99" t="s">
        <v>27</v>
      </c>
    </row>
    <row r="100" spans="1:16" x14ac:dyDescent="0.2">
      <c r="A100" s="37" t="s">
        <v>54</v>
      </c>
      <c r="E100" s="41" t="s">
        <v>5</v>
      </c>
    </row>
    <row r="101" spans="1:16" x14ac:dyDescent="0.2">
      <c r="A101" s="37" t="s">
        <v>55</v>
      </c>
      <c r="E101" s="42" t="s">
        <v>3277</v>
      </c>
    </row>
    <row r="102" spans="1:16" ht="140.25" x14ac:dyDescent="0.2">
      <c r="A102" t="s">
        <v>57</v>
      </c>
      <c r="E102"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3278</v>
      </c>
      <c r="M3" s="43">
        <f>Rekapitulace!C59</f>
        <v>0</v>
      </c>
      <c r="N3" s="25" t="s">
        <v>0</v>
      </c>
      <c r="O3" t="s">
        <v>23</v>
      </c>
      <c r="P3" t="s">
        <v>27</v>
      </c>
    </row>
    <row r="4" spans="1:20" ht="32.1" customHeight="1" x14ac:dyDescent="0.2">
      <c r="A4" s="28" t="s">
        <v>20</v>
      </c>
      <c r="B4" s="29" t="s">
        <v>28</v>
      </c>
      <c r="C4" s="2" t="s">
        <v>3278</v>
      </c>
      <c r="D4" s="9"/>
      <c r="E4" s="3" t="s">
        <v>3279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COUNTIFS(L8:L600,"=0",A8:A600,"P")+COUNTIFS(L8:L600,"",A8:A600,"P")+SUM(Q8:Q600)</f>
        <v>146</v>
      </c>
    </row>
    <row r="8" spans="1:20" x14ac:dyDescent="0.2">
      <c r="A8" t="s">
        <v>44</v>
      </c>
      <c r="C8" s="30" t="s">
        <v>3282</v>
      </c>
      <c r="E8" s="32" t="s">
        <v>3281</v>
      </c>
      <c r="J8" s="31">
        <f>0+J9+J26+J79+J220+J269+J306+J319+J356+J389+J474+J583</f>
        <v>0</v>
      </c>
      <c r="K8" s="31">
        <f>0+K9+K26+K79+K220+K269+K306+K319+K356+K389+K474+K583</f>
        <v>0</v>
      </c>
      <c r="L8" s="31">
        <f>0+L9+L26+L79+L220+L269+L306+L319+L356+L389+L474+L583</f>
        <v>0</v>
      </c>
      <c r="M8" s="31">
        <f>0+M9+M26+M79+M220+M269+M306+M319+M356+M389+M474+M583</f>
        <v>0</v>
      </c>
    </row>
    <row r="9" spans="1:20" x14ac:dyDescent="0.2">
      <c r="A9" t="s">
        <v>46</v>
      </c>
      <c r="C9" s="33" t="s">
        <v>711</v>
      </c>
      <c r="E9" s="35" t="s">
        <v>2304</v>
      </c>
      <c r="J9" s="34">
        <f>0</f>
        <v>0</v>
      </c>
      <c r="K9" s="34">
        <f>0</f>
        <v>0</v>
      </c>
      <c r="L9" s="34">
        <f>0+L10+L14+L18+L22</f>
        <v>0</v>
      </c>
      <c r="M9" s="34">
        <f>0+M10+M14+M18+M22</f>
        <v>0</v>
      </c>
    </row>
    <row r="10" spans="1:20" x14ac:dyDescent="0.2">
      <c r="A10" t="s">
        <v>49</v>
      </c>
      <c r="B10" s="36" t="s">
        <v>47</v>
      </c>
      <c r="C10" s="36" t="s">
        <v>3136</v>
      </c>
      <c r="D10" s="37" t="s">
        <v>5</v>
      </c>
      <c r="E10" s="13" t="s">
        <v>2323</v>
      </c>
      <c r="F10" s="38" t="s">
        <v>1355</v>
      </c>
      <c r="G10" s="39">
        <v>1</v>
      </c>
      <c r="H10" s="38">
        <v>0</v>
      </c>
      <c r="I10" s="38">
        <f>ROUND(G10*H10,6)</f>
        <v>0</v>
      </c>
      <c r="L10" s="40">
        <v>0</v>
      </c>
      <c r="M10" s="34">
        <f>ROUND(ROUND(L10,2)*ROUND(G10,3),2)</f>
        <v>0</v>
      </c>
      <c r="N10" s="38" t="s">
        <v>269</v>
      </c>
      <c r="O10">
        <f>(M10*21)/100</f>
        <v>0</v>
      </c>
      <c r="P10" t="s">
        <v>27</v>
      </c>
    </row>
    <row r="11" spans="1:20" ht="127.5" x14ac:dyDescent="0.2">
      <c r="A11" s="37" t="s">
        <v>54</v>
      </c>
      <c r="E11" s="41" t="s">
        <v>3283</v>
      </c>
    </row>
    <row r="12" spans="1:20" x14ac:dyDescent="0.2">
      <c r="A12" s="37" t="s">
        <v>55</v>
      </c>
      <c r="E12" s="42" t="s">
        <v>5</v>
      </c>
    </row>
    <row r="13" spans="1:20" x14ac:dyDescent="0.2">
      <c r="A13" t="s">
        <v>57</v>
      </c>
      <c r="E13" s="41" t="s">
        <v>2308</v>
      </c>
    </row>
    <row r="14" spans="1:20" x14ac:dyDescent="0.2">
      <c r="A14" t="s">
        <v>49</v>
      </c>
      <c r="B14" s="36" t="s">
        <v>27</v>
      </c>
      <c r="C14" s="36" t="s">
        <v>3138</v>
      </c>
      <c r="D14" s="37" t="s">
        <v>5</v>
      </c>
      <c r="E14" s="13" t="s">
        <v>3139</v>
      </c>
      <c r="F14" s="38" t="s">
        <v>1355</v>
      </c>
      <c r="G14" s="39">
        <v>1</v>
      </c>
      <c r="H14" s="38">
        <v>0</v>
      </c>
      <c r="I14" s="38">
        <f>ROUND(G14*H14,6)</f>
        <v>0</v>
      </c>
      <c r="L14" s="40">
        <v>0</v>
      </c>
      <c r="M14" s="34">
        <f>ROUND(ROUND(L14,2)*ROUND(G14,3),2)</f>
        <v>0</v>
      </c>
      <c r="N14" s="38" t="s">
        <v>269</v>
      </c>
      <c r="O14">
        <f>(M14*21)/100</f>
        <v>0</v>
      </c>
      <c r="P14" t="s">
        <v>27</v>
      </c>
    </row>
    <row r="15" spans="1:20" ht="25.5" x14ac:dyDescent="0.2">
      <c r="A15" s="37" t="s">
        <v>54</v>
      </c>
      <c r="E15" s="41" t="s">
        <v>3284</v>
      </c>
    </row>
    <row r="16" spans="1:20" x14ac:dyDescent="0.2">
      <c r="A16" s="37" t="s">
        <v>55</v>
      </c>
      <c r="E16" s="42" t="s">
        <v>5</v>
      </c>
    </row>
    <row r="17" spans="1:16" x14ac:dyDescent="0.2">
      <c r="A17" t="s">
        <v>57</v>
      </c>
      <c r="E17" s="41" t="s">
        <v>3141</v>
      </c>
    </row>
    <row r="18" spans="1:16" x14ac:dyDescent="0.2">
      <c r="A18" t="s">
        <v>49</v>
      </c>
      <c r="B18" s="36" t="s">
        <v>26</v>
      </c>
      <c r="C18" s="36" t="s">
        <v>3285</v>
      </c>
      <c r="D18" s="37" t="s">
        <v>5</v>
      </c>
      <c r="E18" s="13" t="s">
        <v>2328</v>
      </c>
      <c r="F18" s="38" t="s">
        <v>1355</v>
      </c>
      <c r="G18" s="39">
        <v>1</v>
      </c>
      <c r="H18" s="38">
        <v>0</v>
      </c>
      <c r="I18" s="38">
        <f>ROUND(G18*H18,6)</f>
        <v>0</v>
      </c>
      <c r="L18" s="40">
        <v>0</v>
      </c>
      <c r="M18" s="34">
        <f>ROUND(ROUND(L18,2)*ROUND(G18,3),2)</f>
        <v>0</v>
      </c>
      <c r="N18" s="38" t="s">
        <v>269</v>
      </c>
      <c r="O18">
        <f>(M18*21)/100</f>
        <v>0</v>
      </c>
      <c r="P18" t="s">
        <v>27</v>
      </c>
    </row>
    <row r="19" spans="1:16" ht="25.5" x14ac:dyDescent="0.2">
      <c r="A19" s="37" t="s">
        <v>54</v>
      </c>
      <c r="E19" s="41" t="s">
        <v>3286</v>
      </c>
    </row>
    <row r="20" spans="1:16" x14ac:dyDescent="0.2">
      <c r="A20" s="37" t="s">
        <v>55</v>
      </c>
      <c r="E20" s="42" t="s">
        <v>5</v>
      </c>
    </row>
    <row r="21" spans="1:16" x14ac:dyDescent="0.2">
      <c r="A21" t="s">
        <v>57</v>
      </c>
      <c r="E21" s="41" t="s">
        <v>2308</v>
      </c>
    </row>
    <row r="22" spans="1:16" x14ac:dyDescent="0.2">
      <c r="A22" t="s">
        <v>49</v>
      </c>
      <c r="B22" s="36" t="s">
        <v>65</v>
      </c>
      <c r="C22" s="36" t="s">
        <v>3287</v>
      </c>
      <c r="D22" s="37" t="s">
        <v>5</v>
      </c>
      <c r="E22" s="13" t="s">
        <v>3288</v>
      </c>
      <c r="F22" s="38" t="s">
        <v>1355</v>
      </c>
      <c r="G22" s="39">
        <v>1</v>
      </c>
      <c r="H22" s="38">
        <v>0</v>
      </c>
      <c r="I22" s="38">
        <f>ROUND(G22*H22,6)</f>
        <v>0</v>
      </c>
      <c r="L22" s="40">
        <v>0</v>
      </c>
      <c r="M22" s="34">
        <f>ROUND(ROUND(L22,2)*ROUND(G22,3),2)</f>
        <v>0</v>
      </c>
      <c r="N22" s="38" t="s">
        <v>269</v>
      </c>
      <c r="O22">
        <f>(M22*21)/100</f>
        <v>0</v>
      </c>
      <c r="P22" t="s">
        <v>27</v>
      </c>
    </row>
    <row r="23" spans="1:16" ht="25.5" x14ac:dyDescent="0.2">
      <c r="A23" s="37" t="s">
        <v>54</v>
      </c>
      <c r="E23" s="41" t="s">
        <v>3289</v>
      </c>
    </row>
    <row r="24" spans="1:16" x14ac:dyDescent="0.2">
      <c r="A24" s="37" t="s">
        <v>55</v>
      </c>
      <c r="E24" s="42" t="s">
        <v>5</v>
      </c>
    </row>
    <row r="25" spans="1:16" x14ac:dyDescent="0.2">
      <c r="A25" t="s">
        <v>57</v>
      </c>
      <c r="E25" s="41" t="s">
        <v>2308</v>
      </c>
    </row>
    <row r="26" spans="1:16" x14ac:dyDescent="0.2">
      <c r="A26" t="s">
        <v>46</v>
      </c>
      <c r="C26" s="33" t="s">
        <v>47</v>
      </c>
      <c r="E26" s="35" t="s">
        <v>501</v>
      </c>
      <c r="J26" s="34">
        <f>0</f>
        <v>0</v>
      </c>
      <c r="K26" s="34">
        <f>0</f>
        <v>0</v>
      </c>
      <c r="L26" s="34">
        <f>0+L27+L31+L35+L39+L43+L47+L51+L55+L59+L63+L67+L71+L75</f>
        <v>0</v>
      </c>
      <c r="M26" s="34">
        <f>0+M27+M31+M35+M39+M43+M47+M51+M55+M59+M63+M67+M71+M75</f>
        <v>0</v>
      </c>
    </row>
    <row r="27" spans="1:16" x14ac:dyDescent="0.2">
      <c r="A27" t="s">
        <v>49</v>
      </c>
      <c r="B27" s="36" t="s">
        <v>69</v>
      </c>
      <c r="C27" s="36" t="s">
        <v>3290</v>
      </c>
      <c r="D27" s="37" t="s">
        <v>5</v>
      </c>
      <c r="E27" s="13" t="s">
        <v>3291</v>
      </c>
      <c r="F27" s="38" t="s">
        <v>177</v>
      </c>
      <c r="G27" s="39">
        <v>1540</v>
      </c>
      <c r="H27" s="38">
        <v>0</v>
      </c>
      <c r="I27" s="38">
        <f>ROUND(G27*H27,6)</f>
        <v>0</v>
      </c>
      <c r="L27" s="40">
        <v>0</v>
      </c>
      <c r="M27" s="34">
        <f>ROUND(ROUND(L27,2)*ROUND(G27,3),2)</f>
        <v>0</v>
      </c>
      <c r="N27" s="38" t="s">
        <v>488</v>
      </c>
      <c r="O27">
        <f>(M27*21)/100</f>
        <v>0</v>
      </c>
      <c r="P27" t="s">
        <v>27</v>
      </c>
    </row>
    <row r="28" spans="1:16" ht="51" x14ac:dyDescent="0.2">
      <c r="A28" s="37" t="s">
        <v>54</v>
      </c>
      <c r="E28" s="41" t="s">
        <v>3292</v>
      </c>
    </row>
    <row r="29" spans="1:16" ht="25.5" x14ac:dyDescent="0.2">
      <c r="A29" s="37" t="s">
        <v>55</v>
      </c>
      <c r="E29" s="42" t="s">
        <v>3293</v>
      </c>
    </row>
    <row r="30" spans="1:16" ht="38.25" x14ac:dyDescent="0.2">
      <c r="A30" t="s">
        <v>57</v>
      </c>
      <c r="E30" s="41" t="s">
        <v>3294</v>
      </c>
    </row>
    <row r="31" spans="1:16" x14ac:dyDescent="0.2">
      <c r="A31" t="s">
        <v>49</v>
      </c>
      <c r="B31" s="36" t="s">
        <v>73</v>
      </c>
      <c r="C31" s="36" t="s">
        <v>3295</v>
      </c>
      <c r="D31" s="37" t="s">
        <v>5</v>
      </c>
      <c r="E31" s="13" t="s">
        <v>3296</v>
      </c>
      <c r="F31" s="38" t="s">
        <v>288</v>
      </c>
      <c r="G31" s="39">
        <v>450</v>
      </c>
      <c r="H31" s="38">
        <v>0</v>
      </c>
      <c r="I31" s="38">
        <f>ROUND(G31*H31,6)</f>
        <v>0</v>
      </c>
      <c r="L31" s="40">
        <v>0</v>
      </c>
      <c r="M31" s="34">
        <f>ROUND(ROUND(L31,2)*ROUND(G31,3),2)</f>
        <v>0</v>
      </c>
      <c r="N31" s="38" t="s">
        <v>488</v>
      </c>
      <c r="O31">
        <f>(M31*21)/100</f>
        <v>0</v>
      </c>
      <c r="P31" t="s">
        <v>27</v>
      </c>
    </row>
    <row r="32" spans="1:16" ht="51" x14ac:dyDescent="0.2">
      <c r="A32" s="37" t="s">
        <v>54</v>
      </c>
      <c r="E32" s="41" t="s">
        <v>3297</v>
      </c>
    </row>
    <row r="33" spans="1:16" ht="38.25" x14ac:dyDescent="0.2">
      <c r="A33" s="37" t="s">
        <v>55</v>
      </c>
      <c r="E33" s="42" t="s">
        <v>3298</v>
      </c>
    </row>
    <row r="34" spans="1:16" ht="38.25" x14ac:dyDescent="0.2">
      <c r="A34" t="s">
        <v>57</v>
      </c>
      <c r="E34" s="41" t="s">
        <v>3299</v>
      </c>
    </row>
    <row r="35" spans="1:16" x14ac:dyDescent="0.2">
      <c r="A35" t="s">
        <v>49</v>
      </c>
      <c r="B35" s="36" t="s">
        <v>77</v>
      </c>
      <c r="C35" s="36" t="s">
        <v>3300</v>
      </c>
      <c r="D35" s="37" t="s">
        <v>5</v>
      </c>
      <c r="E35" s="13" t="s">
        <v>3301</v>
      </c>
      <c r="F35" s="38" t="s">
        <v>283</v>
      </c>
      <c r="G35" s="39">
        <v>667.15</v>
      </c>
      <c r="H35" s="38">
        <v>0</v>
      </c>
      <c r="I35" s="38">
        <f>ROUND(G35*H35,6)</f>
        <v>0</v>
      </c>
      <c r="L35" s="40">
        <v>0</v>
      </c>
      <c r="M35" s="34">
        <f>ROUND(ROUND(L35,2)*ROUND(G35,3),2)</f>
        <v>0</v>
      </c>
      <c r="N35" s="38" t="s">
        <v>488</v>
      </c>
      <c r="O35">
        <f>(M35*21)/100</f>
        <v>0</v>
      </c>
      <c r="P35" t="s">
        <v>27</v>
      </c>
    </row>
    <row r="36" spans="1:16" ht="51" x14ac:dyDescent="0.2">
      <c r="A36" s="37" t="s">
        <v>54</v>
      </c>
      <c r="E36" s="41" t="s">
        <v>3302</v>
      </c>
    </row>
    <row r="37" spans="1:16" x14ac:dyDescent="0.2">
      <c r="A37" s="37" t="s">
        <v>55</v>
      </c>
      <c r="E37" s="42" t="s">
        <v>3303</v>
      </c>
    </row>
    <row r="38" spans="1:16" ht="369.75" x14ac:dyDescent="0.2">
      <c r="A38" t="s">
        <v>57</v>
      </c>
      <c r="E38" s="41" t="s">
        <v>3304</v>
      </c>
    </row>
    <row r="39" spans="1:16" x14ac:dyDescent="0.2">
      <c r="A39" t="s">
        <v>49</v>
      </c>
      <c r="B39" s="36" t="s">
        <v>81</v>
      </c>
      <c r="C39" s="36" t="s">
        <v>3305</v>
      </c>
      <c r="D39" s="37" t="s">
        <v>5</v>
      </c>
      <c r="E39" s="13" t="s">
        <v>3306</v>
      </c>
      <c r="F39" s="38" t="s">
        <v>283</v>
      </c>
      <c r="G39" s="39">
        <v>7261.52</v>
      </c>
      <c r="H39" s="38">
        <v>0</v>
      </c>
      <c r="I39" s="38">
        <f>ROUND(G39*H39,6)</f>
        <v>0</v>
      </c>
      <c r="L39" s="40">
        <v>0</v>
      </c>
      <c r="M39" s="34">
        <f>ROUND(ROUND(L39,2)*ROUND(G39,3),2)</f>
        <v>0</v>
      </c>
      <c r="N39" s="38" t="s">
        <v>488</v>
      </c>
      <c r="O39">
        <f>(M39*21)/100</f>
        <v>0</v>
      </c>
      <c r="P39" t="s">
        <v>27</v>
      </c>
    </row>
    <row r="40" spans="1:16" ht="51" x14ac:dyDescent="0.2">
      <c r="A40" s="37" t="s">
        <v>54</v>
      </c>
      <c r="E40" s="41" t="s">
        <v>3307</v>
      </c>
    </row>
    <row r="41" spans="1:16" ht="51" x14ac:dyDescent="0.2">
      <c r="A41" s="37" t="s">
        <v>55</v>
      </c>
      <c r="E41" s="42" t="s">
        <v>3308</v>
      </c>
    </row>
    <row r="42" spans="1:16" ht="306" x14ac:dyDescent="0.2">
      <c r="A42" t="s">
        <v>57</v>
      </c>
      <c r="E42" s="41" t="s">
        <v>3309</v>
      </c>
    </row>
    <row r="43" spans="1:16" x14ac:dyDescent="0.2">
      <c r="A43" t="s">
        <v>49</v>
      </c>
      <c r="B43" s="36" t="s">
        <v>85</v>
      </c>
      <c r="C43" s="36" t="s">
        <v>3310</v>
      </c>
      <c r="D43" s="37" t="s">
        <v>5</v>
      </c>
      <c r="E43" s="13" t="s">
        <v>3311</v>
      </c>
      <c r="F43" s="38" t="s">
        <v>283</v>
      </c>
      <c r="G43" s="39">
        <v>8273.24</v>
      </c>
      <c r="H43" s="38">
        <v>0</v>
      </c>
      <c r="I43" s="38">
        <f>ROUND(G43*H43,6)</f>
        <v>0</v>
      </c>
      <c r="L43" s="40">
        <v>0</v>
      </c>
      <c r="M43" s="34">
        <f>ROUND(ROUND(L43,2)*ROUND(G43,3),2)</f>
        <v>0</v>
      </c>
      <c r="N43" s="38" t="s">
        <v>488</v>
      </c>
      <c r="O43">
        <f>(M43*21)/100</f>
        <v>0</v>
      </c>
      <c r="P43" t="s">
        <v>27</v>
      </c>
    </row>
    <row r="44" spans="1:16" ht="114.75" x14ac:dyDescent="0.2">
      <c r="A44" s="37" t="s">
        <v>54</v>
      </c>
      <c r="E44" s="41" t="s">
        <v>3312</v>
      </c>
    </row>
    <row r="45" spans="1:16" ht="140.25" x14ac:dyDescent="0.2">
      <c r="A45" s="37" t="s">
        <v>55</v>
      </c>
      <c r="E45" s="42" t="s">
        <v>3313</v>
      </c>
    </row>
    <row r="46" spans="1:16" ht="318.75" x14ac:dyDescent="0.2">
      <c r="A46" t="s">
        <v>57</v>
      </c>
      <c r="E46" s="41" t="s">
        <v>3314</v>
      </c>
    </row>
    <row r="47" spans="1:16" x14ac:dyDescent="0.2">
      <c r="A47" t="s">
        <v>49</v>
      </c>
      <c r="B47" s="36" t="s">
        <v>88</v>
      </c>
      <c r="C47" s="36" t="s">
        <v>1732</v>
      </c>
      <c r="D47" s="37" t="s">
        <v>5</v>
      </c>
      <c r="E47" s="13" t="s">
        <v>1733</v>
      </c>
      <c r="F47" s="38" t="s">
        <v>283</v>
      </c>
      <c r="G47" s="39">
        <v>759.08100000000002</v>
      </c>
      <c r="H47" s="38">
        <v>0</v>
      </c>
      <c r="I47" s="38">
        <f>ROUND(G47*H47,6)</f>
        <v>0</v>
      </c>
      <c r="L47" s="40">
        <v>0</v>
      </c>
      <c r="M47" s="34">
        <f>ROUND(ROUND(L47,2)*ROUND(G47,3),2)</f>
        <v>0</v>
      </c>
      <c r="N47" s="38" t="s">
        <v>488</v>
      </c>
      <c r="O47">
        <f>(M47*21)/100</f>
        <v>0</v>
      </c>
      <c r="P47" t="s">
        <v>27</v>
      </c>
    </row>
    <row r="48" spans="1:16" ht="38.25" x14ac:dyDescent="0.2">
      <c r="A48" s="37" t="s">
        <v>54</v>
      </c>
      <c r="E48" s="41" t="s">
        <v>3315</v>
      </c>
    </row>
    <row r="49" spans="1:16" ht="127.5" x14ac:dyDescent="0.2">
      <c r="A49" s="37" t="s">
        <v>55</v>
      </c>
      <c r="E49" s="42" t="s">
        <v>3316</v>
      </c>
    </row>
    <row r="50" spans="1:16" ht="318.75" x14ac:dyDescent="0.2">
      <c r="A50" t="s">
        <v>57</v>
      </c>
      <c r="E50" s="41" t="s">
        <v>3317</v>
      </c>
    </row>
    <row r="51" spans="1:16" x14ac:dyDescent="0.2">
      <c r="A51" t="s">
        <v>49</v>
      </c>
      <c r="B51" s="36" t="s">
        <v>91</v>
      </c>
      <c r="C51" s="36" t="s">
        <v>3318</v>
      </c>
      <c r="D51" s="37" t="s">
        <v>5</v>
      </c>
      <c r="E51" s="13" t="s">
        <v>3319</v>
      </c>
      <c r="F51" s="38" t="s">
        <v>283</v>
      </c>
      <c r="G51" s="39">
        <v>189.25800000000001</v>
      </c>
      <c r="H51" s="38">
        <v>0</v>
      </c>
      <c r="I51" s="38">
        <f>ROUND(G51*H51,6)</f>
        <v>0</v>
      </c>
      <c r="L51" s="40">
        <v>0</v>
      </c>
      <c r="M51" s="34">
        <f>ROUND(ROUND(L51,2)*ROUND(G51,3),2)</f>
        <v>0</v>
      </c>
      <c r="N51" s="38" t="s">
        <v>488</v>
      </c>
      <c r="O51">
        <f>(M51*21)/100</f>
        <v>0</v>
      </c>
      <c r="P51" t="s">
        <v>27</v>
      </c>
    </row>
    <row r="52" spans="1:16" ht="38.25" x14ac:dyDescent="0.2">
      <c r="A52" s="37" t="s">
        <v>54</v>
      </c>
      <c r="E52" s="41" t="s">
        <v>3320</v>
      </c>
    </row>
    <row r="53" spans="1:16" ht="153" x14ac:dyDescent="0.2">
      <c r="A53" s="37" t="s">
        <v>55</v>
      </c>
      <c r="E53" s="42" t="s">
        <v>3321</v>
      </c>
    </row>
    <row r="54" spans="1:16" ht="318.75" x14ac:dyDescent="0.2">
      <c r="A54" t="s">
        <v>57</v>
      </c>
      <c r="E54" s="41" t="s">
        <v>3322</v>
      </c>
    </row>
    <row r="55" spans="1:16" x14ac:dyDescent="0.2">
      <c r="A55" t="s">
        <v>49</v>
      </c>
      <c r="B55" s="36" t="s">
        <v>95</v>
      </c>
      <c r="C55" s="36" t="s">
        <v>2210</v>
      </c>
      <c r="D55" s="37" t="s">
        <v>5</v>
      </c>
      <c r="E55" s="13" t="s">
        <v>2211</v>
      </c>
      <c r="F55" s="38" t="s">
        <v>283</v>
      </c>
      <c r="G55" s="39">
        <v>1032.5</v>
      </c>
      <c r="H55" s="38">
        <v>0</v>
      </c>
      <c r="I55" s="38">
        <f>ROUND(G55*H55,6)</f>
        <v>0</v>
      </c>
      <c r="L55" s="40">
        <v>0</v>
      </c>
      <c r="M55" s="34">
        <f>ROUND(ROUND(L55,2)*ROUND(G55,3),2)</f>
        <v>0</v>
      </c>
      <c r="N55" s="38" t="s">
        <v>488</v>
      </c>
      <c r="O55">
        <f>(M55*21)/100</f>
        <v>0</v>
      </c>
      <c r="P55" t="s">
        <v>27</v>
      </c>
    </row>
    <row r="56" spans="1:16" ht="25.5" x14ac:dyDescent="0.2">
      <c r="A56" s="37" t="s">
        <v>54</v>
      </c>
      <c r="E56" s="41" t="s">
        <v>3323</v>
      </c>
    </row>
    <row r="57" spans="1:16" x14ac:dyDescent="0.2">
      <c r="A57" s="37" t="s">
        <v>55</v>
      </c>
      <c r="E57" s="42" t="s">
        <v>5</v>
      </c>
    </row>
    <row r="58" spans="1:16" ht="280.5" x14ac:dyDescent="0.2">
      <c r="A58" t="s">
        <v>57</v>
      </c>
      <c r="E58" s="41" t="s">
        <v>3324</v>
      </c>
    </row>
    <row r="59" spans="1:16" x14ac:dyDescent="0.2">
      <c r="A59" t="s">
        <v>49</v>
      </c>
      <c r="B59" s="36" t="s">
        <v>98</v>
      </c>
      <c r="C59" s="36" t="s">
        <v>291</v>
      </c>
      <c r="D59" s="37" t="s">
        <v>5</v>
      </c>
      <c r="E59" s="13" t="s">
        <v>292</v>
      </c>
      <c r="F59" s="38" t="s">
        <v>283</v>
      </c>
      <c r="G59" s="39">
        <v>7571.14</v>
      </c>
      <c r="H59" s="38">
        <v>0</v>
      </c>
      <c r="I59" s="38">
        <f>ROUND(G59*H59,6)</f>
        <v>0</v>
      </c>
      <c r="L59" s="40">
        <v>0</v>
      </c>
      <c r="M59" s="34">
        <f>ROUND(ROUND(L59,2)*ROUND(G59,3),2)</f>
        <v>0</v>
      </c>
      <c r="N59" s="38" t="s">
        <v>488</v>
      </c>
      <c r="O59">
        <f>(M59*21)/100</f>
        <v>0</v>
      </c>
      <c r="P59" t="s">
        <v>27</v>
      </c>
    </row>
    <row r="60" spans="1:16" ht="63.75" x14ac:dyDescent="0.2">
      <c r="A60" s="37" t="s">
        <v>54</v>
      </c>
      <c r="E60" s="41" t="s">
        <v>3325</v>
      </c>
    </row>
    <row r="61" spans="1:16" ht="51" x14ac:dyDescent="0.2">
      <c r="A61" s="37" t="s">
        <v>55</v>
      </c>
      <c r="E61" s="42" t="s">
        <v>3326</v>
      </c>
    </row>
    <row r="62" spans="1:16" ht="229.5" x14ac:dyDescent="0.2">
      <c r="A62" t="s">
        <v>57</v>
      </c>
      <c r="E62" s="41" t="s">
        <v>3327</v>
      </c>
    </row>
    <row r="63" spans="1:16" x14ac:dyDescent="0.2">
      <c r="A63" t="s">
        <v>49</v>
      </c>
      <c r="B63" s="36" t="s">
        <v>101</v>
      </c>
      <c r="C63" s="36" t="s">
        <v>1607</v>
      </c>
      <c r="D63" s="37" t="s">
        <v>5</v>
      </c>
      <c r="E63" s="13" t="s">
        <v>1608</v>
      </c>
      <c r="F63" s="38" t="s">
        <v>283</v>
      </c>
      <c r="G63" s="39">
        <v>171.798</v>
      </c>
      <c r="H63" s="38">
        <v>0</v>
      </c>
      <c r="I63" s="38">
        <f>ROUND(G63*H63,6)</f>
        <v>0</v>
      </c>
      <c r="L63" s="40">
        <v>0</v>
      </c>
      <c r="M63" s="34">
        <f>ROUND(ROUND(L63,2)*ROUND(G63,3),2)</f>
        <v>0</v>
      </c>
      <c r="N63" s="38" t="s">
        <v>488</v>
      </c>
      <c r="O63">
        <f>(M63*21)/100</f>
        <v>0</v>
      </c>
      <c r="P63" t="s">
        <v>27</v>
      </c>
    </row>
    <row r="64" spans="1:16" ht="51" x14ac:dyDescent="0.2">
      <c r="A64" s="37" t="s">
        <v>54</v>
      </c>
      <c r="E64" s="41" t="s">
        <v>3328</v>
      </c>
    </row>
    <row r="65" spans="1:16" ht="165.75" x14ac:dyDescent="0.2">
      <c r="A65" s="37" t="s">
        <v>55</v>
      </c>
      <c r="E65" s="42" t="s">
        <v>3329</v>
      </c>
    </row>
    <row r="66" spans="1:16" ht="229.5" x14ac:dyDescent="0.2">
      <c r="A66" t="s">
        <v>57</v>
      </c>
      <c r="E66" s="41" t="s">
        <v>3330</v>
      </c>
    </row>
    <row r="67" spans="1:16" x14ac:dyDescent="0.2">
      <c r="A67" t="s">
        <v>49</v>
      </c>
      <c r="B67" s="36" t="s">
        <v>105</v>
      </c>
      <c r="C67" s="36" t="s">
        <v>3044</v>
      </c>
      <c r="D67" s="37" t="s">
        <v>2322</v>
      </c>
      <c r="E67" s="13" t="s">
        <v>3045</v>
      </c>
      <c r="F67" s="38" t="s">
        <v>283</v>
      </c>
      <c r="G67" s="39">
        <v>134.82</v>
      </c>
      <c r="H67" s="38">
        <v>0</v>
      </c>
      <c r="I67" s="38">
        <f>ROUND(G67*H67,6)</f>
        <v>0</v>
      </c>
      <c r="L67" s="40">
        <v>0</v>
      </c>
      <c r="M67" s="34">
        <f>ROUND(ROUND(L67,2)*ROUND(G67,3),2)</f>
        <v>0</v>
      </c>
      <c r="N67" s="38" t="s">
        <v>488</v>
      </c>
      <c r="O67">
        <f>(M67*21)/100</f>
        <v>0</v>
      </c>
      <c r="P67" t="s">
        <v>27</v>
      </c>
    </row>
    <row r="68" spans="1:16" ht="25.5" x14ac:dyDescent="0.2">
      <c r="A68" s="37" t="s">
        <v>54</v>
      </c>
      <c r="E68" s="41" t="s">
        <v>3331</v>
      </c>
    </row>
    <row r="69" spans="1:16" ht="38.25" x14ac:dyDescent="0.2">
      <c r="A69" s="37" t="s">
        <v>55</v>
      </c>
      <c r="E69" s="42" t="s">
        <v>3332</v>
      </c>
    </row>
    <row r="70" spans="1:16" ht="293.25" x14ac:dyDescent="0.2">
      <c r="A70" t="s">
        <v>57</v>
      </c>
      <c r="E70" s="41" t="s">
        <v>3333</v>
      </c>
    </row>
    <row r="71" spans="1:16" x14ac:dyDescent="0.2">
      <c r="A71" t="s">
        <v>49</v>
      </c>
      <c r="B71" s="36" t="s">
        <v>108</v>
      </c>
      <c r="C71" s="36" t="s">
        <v>3044</v>
      </c>
      <c r="D71" s="37" t="s">
        <v>2325</v>
      </c>
      <c r="E71" s="13" t="s">
        <v>3045</v>
      </c>
      <c r="F71" s="38" t="s">
        <v>283</v>
      </c>
      <c r="G71" s="39">
        <v>21.172000000000001</v>
      </c>
      <c r="H71" s="38">
        <v>0</v>
      </c>
      <c r="I71" s="38">
        <f>ROUND(G71*H71,6)</f>
        <v>0</v>
      </c>
      <c r="L71" s="40">
        <v>0</v>
      </c>
      <c r="M71" s="34">
        <f>ROUND(ROUND(L71,2)*ROUND(G71,3),2)</f>
        <v>0</v>
      </c>
      <c r="N71" s="38" t="s">
        <v>488</v>
      </c>
      <c r="O71">
        <f>(M71*21)/100</f>
        <v>0</v>
      </c>
      <c r="P71" t="s">
        <v>27</v>
      </c>
    </row>
    <row r="72" spans="1:16" ht="89.25" x14ac:dyDescent="0.2">
      <c r="A72" s="37" t="s">
        <v>54</v>
      </c>
      <c r="E72" s="41" t="s">
        <v>3334</v>
      </c>
    </row>
    <row r="73" spans="1:16" ht="25.5" x14ac:dyDescent="0.2">
      <c r="A73" s="37" t="s">
        <v>55</v>
      </c>
      <c r="E73" s="42" t="s">
        <v>3335</v>
      </c>
    </row>
    <row r="74" spans="1:16" ht="293.25" x14ac:dyDescent="0.2">
      <c r="A74" t="s">
        <v>57</v>
      </c>
      <c r="E74" s="41" t="s">
        <v>3333</v>
      </c>
    </row>
    <row r="75" spans="1:16" ht="25.5" x14ac:dyDescent="0.2">
      <c r="A75" t="s">
        <v>49</v>
      </c>
      <c r="B75" s="36" t="s">
        <v>111</v>
      </c>
      <c r="C75" s="36" t="s">
        <v>3336</v>
      </c>
      <c r="D75" s="37" t="s">
        <v>5</v>
      </c>
      <c r="E75" s="13" t="s">
        <v>3337</v>
      </c>
      <c r="F75" s="38" t="s">
        <v>283</v>
      </c>
      <c r="G75" s="39">
        <v>969.11400000000003</v>
      </c>
      <c r="H75" s="38">
        <v>0</v>
      </c>
      <c r="I75" s="38">
        <f>ROUND(G75*H75,6)</f>
        <v>0</v>
      </c>
      <c r="L75" s="40">
        <v>0</v>
      </c>
      <c r="M75" s="34">
        <f>ROUND(ROUND(L75,2)*ROUND(G75,3),2)</f>
        <v>0</v>
      </c>
      <c r="N75" s="38" t="s">
        <v>269</v>
      </c>
      <c r="O75">
        <f>(M75*21)/100</f>
        <v>0</v>
      </c>
      <c r="P75" t="s">
        <v>27</v>
      </c>
    </row>
    <row r="76" spans="1:16" ht="25.5" x14ac:dyDescent="0.2">
      <c r="A76" s="37" t="s">
        <v>54</v>
      </c>
      <c r="E76" s="41" t="s">
        <v>3338</v>
      </c>
    </row>
    <row r="77" spans="1:16" x14ac:dyDescent="0.2">
      <c r="A77" s="37" t="s">
        <v>55</v>
      </c>
      <c r="E77" s="42" t="s">
        <v>3339</v>
      </c>
    </row>
    <row r="78" spans="1:16" ht="38.25" x14ac:dyDescent="0.2">
      <c r="A78" t="s">
        <v>57</v>
      </c>
      <c r="E78" s="41" t="s">
        <v>3340</v>
      </c>
    </row>
    <row r="79" spans="1:16" x14ac:dyDescent="0.2">
      <c r="A79" t="s">
        <v>46</v>
      </c>
      <c r="C79" s="33" t="s">
        <v>27</v>
      </c>
      <c r="E79" s="35" t="s">
        <v>1632</v>
      </c>
      <c r="J79" s="34">
        <f>0</f>
        <v>0</v>
      </c>
      <c r="K79" s="34">
        <f>0</f>
        <v>0</v>
      </c>
      <c r="L79" s="34">
        <f>0+L80+L84+L88+L92+L96+L100+L104+L108+L112+L116+L120+L124+L128+L132+L136+L140+L144+L148+L152+L156+L160+L164+L168+L172+L176+L180+L184+L188+L192+L196+L200+L204+L208+L212+L216</f>
        <v>0</v>
      </c>
      <c r="M79" s="34">
        <f>0+M80+M84+M88+M92+M96+M100+M104+M108+M112+M116+M120+M124+M128+M132+M136+M140+M144+M148+M152+M156+M160+M164+M168+M172+M176+M180+M184+M188+M192+M196+M200+M204+M208+M212+M216</f>
        <v>0</v>
      </c>
    </row>
    <row r="80" spans="1:16" x14ac:dyDescent="0.2">
      <c r="A80" t="s">
        <v>49</v>
      </c>
      <c r="B80" s="36" t="s">
        <v>115</v>
      </c>
      <c r="C80" s="36" t="s">
        <v>3341</v>
      </c>
      <c r="D80" s="37" t="s">
        <v>5</v>
      </c>
      <c r="E80" s="13" t="s">
        <v>3342</v>
      </c>
      <c r="F80" s="38" t="s">
        <v>288</v>
      </c>
      <c r="G80" s="39">
        <v>31.6</v>
      </c>
      <c r="H80" s="38">
        <v>0</v>
      </c>
      <c r="I80" s="38">
        <f>ROUND(G80*H80,6)</f>
        <v>0</v>
      </c>
      <c r="L80" s="40">
        <v>0</v>
      </c>
      <c r="M80" s="34">
        <f>ROUND(ROUND(L80,2)*ROUND(G80,3),2)</f>
        <v>0</v>
      </c>
      <c r="N80" s="38" t="s">
        <v>488</v>
      </c>
      <c r="O80">
        <f>(M80*21)/100</f>
        <v>0</v>
      </c>
      <c r="P80" t="s">
        <v>27</v>
      </c>
    </row>
    <row r="81" spans="1:16" x14ac:dyDescent="0.2">
      <c r="A81" s="37" t="s">
        <v>54</v>
      </c>
      <c r="E81" s="41" t="s">
        <v>3343</v>
      </c>
    </row>
    <row r="82" spans="1:16" x14ac:dyDescent="0.2">
      <c r="A82" s="37" t="s">
        <v>55</v>
      </c>
      <c r="E82" s="42" t="s">
        <v>3344</v>
      </c>
    </row>
    <row r="83" spans="1:16" ht="165.75" x14ac:dyDescent="0.2">
      <c r="A83" t="s">
        <v>57</v>
      </c>
      <c r="E83" s="41" t="s">
        <v>3345</v>
      </c>
    </row>
    <row r="84" spans="1:16" x14ac:dyDescent="0.2">
      <c r="A84" t="s">
        <v>49</v>
      </c>
      <c r="B84" s="36" t="s">
        <v>118</v>
      </c>
      <c r="C84" s="36" t="s">
        <v>2360</v>
      </c>
      <c r="D84" s="37" t="s">
        <v>5</v>
      </c>
      <c r="E84" s="13" t="s">
        <v>2361</v>
      </c>
      <c r="F84" s="38" t="s">
        <v>283</v>
      </c>
      <c r="G84" s="39">
        <v>31.579000000000001</v>
      </c>
      <c r="H84" s="38">
        <v>0</v>
      </c>
      <c r="I84" s="38">
        <f>ROUND(G84*H84,6)</f>
        <v>0</v>
      </c>
      <c r="L84" s="40">
        <v>0</v>
      </c>
      <c r="M84" s="34">
        <f>ROUND(ROUND(L84,2)*ROUND(G84,3),2)</f>
        <v>0</v>
      </c>
      <c r="N84" s="38" t="s">
        <v>488</v>
      </c>
      <c r="O84">
        <f>(M84*21)/100</f>
        <v>0</v>
      </c>
      <c r="P84" t="s">
        <v>27</v>
      </c>
    </row>
    <row r="85" spans="1:16" ht="25.5" x14ac:dyDescent="0.2">
      <c r="A85" s="37" t="s">
        <v>54</v>
      </c>
      <c r="E85" s="41" t="s">
        <v>3346</v>
      </c>
    </row>
    <row r="86" spans="1:16" x14ac:dyDescent="0.2">
      <c r="A86" s="37" t="s">
        <v>55</v>
      </c>
      <c r="E86" s="42" t="s">
        <v>3347</v>
      </c>
    </row>
    <row r="87" spans="1:16" ht="51" x14ac:dyDescent="0.2">
      <c r="A87" t="s">
        <v>57</v>
      </c>
      <c r="E87" s="41" t="s">
        <v>3348</v>
      </c>
    </row>
    <row r="88" spans="1:16" x14ac:dyDescent="0.2">
      <c r="A88" t="s">
        <v>49</v>
      </c>
      <c r="B88" s="36" t="s">
        <v>122</v>
      </c>
      <c r="C88" s="36" t="s">
        <v>1926</v>
      </c>
      <c r="D88" s="37" t="s">
        <v>5</v>
      </c>
      <c r="E88" s="13" t="s">
        <v>1927</v>
      </c>
      <c r="F88" s="38" t="s">
        <v>504</v>
      </c>
      <c r="G88" s="39">
        <v>577.79999999999995</v>
      </c>
      <c r="H88" s="38">
        <v>0</v>
      </c>
      <c r="I88" s="38">
        <f>ROUND(G88*H88,6)</f>
        <v>0</v>
      </c>
      <c r="L88" s="40">
        <v>0</v>
      </c>
      <c r="M88" s="34">
        <f>ROUND(ROUND(L88,2)*ROUND(G88,3),2)</f>
        <v>0</v>
      </c>
      <c r="N88" s="38" t="s">
        <v>488</v>
      </c>
      <c r="O88">
        <f>(M88*21)/100</f>
        <v>0</v>
      </c>
      <c r="P88" t="s">
        <v>27</v>
      </c>
    </row>
    <row r="89" spans="1:16" ht="25.5" x14ac:dyDescent="0.2">
      <c r="A89" s="37" t="s">
        <v>54</v>
      </c>
      <c r="E89" s="41" t="s">
        <v>3349</v>
      </c>
    </row>
    <row r="90" spans="1:16" x14ac:dyDescent="0.2">
      <c r="A90" s="37" t="s">
        <v>55</v>
      </c>
      <c r="E90" s="42" t="s">
        <v>3350</v>
      </c>
    </row>
    <row r="91" spans="1:16" ht="102" x14ac:dyDescent="0.2">
      <c r="A91" t="s">
        <v>57</v>
      </c>
      <c r="E91" s="41" t="s">
        <v>3351</v>
      </c>
    </row>
    <row r="92" spans="1:16" x14ac:dyDescent="0.2">
      <c r="A92" t="s">
        <v>49</v>
      </c>
      <c r="B92" s="36" t="s">
        <v>125</v>
      </c>
      <c r="C92" s="36" t="s">
        <v>2122</v>
      </c>
      <c r="D92" s="37" t="s">
        <v>5</v>
      </c>
      <c r="E92" s="13" t="s">
        <v>2123</v>
      </c>
      <c r="F92" s="38" t="s">
        <v>283</v>
      </c>
      <c r="G92" s="39">
        <v>1415.04</v>
      </c>
      <c r="H92" s="38">
        <v>0</v>
      </c>
      <c r="I92" s="38">
        <f>ROUND(G92*H92,6)</f>
        <v>0</v>
      </c>
      <c r="L92" s="40">
        <v>0</v>
      </c>
      <c r="M92" s="34">
        <f>ROUND(ROUND(L92,2)*ROUND(G92,3),2)</f>
        <v>0</v>
      </c>
      <c r="N92" s="38" t="s">
        <v>488</v>
      </c>
      <c r="O92">
        <f>(M92*21)/100</f>
        <v>0</v>
      </c>
      <c r="P92" t="s">
        <v>27</v>
      </c>
    </row>
    <row r="93" spans="1:16" ht="89.25" x14ac:dyDescent="0.2">
      <c r="A93" s="37" t="s">
        <v>54</v>
      </c>
      <c r="E93" s="41" t="s">
        <v>3352</v>
      </c>
    </row>
    <row r="94" spans="1:16" x14ac:dyDescent="0.2">
      <c r="A94" s="37" t="s">
        <v>55</v>
      </c>
      <c r="E94" s="42" t="s">
        <v>5</v>
      </c>
    </row>
    <row r="95" spans="1:16" ht="409.5" x14ac:dyDescent="0.2">
      <c r="A95" t="s">
        <v>57</v>
      </c>
      <c r="E95" s="41" t="s">
        <v>3353</v>
      </c>
    </row>
    <row r="96" spans="1:16" x14ac:dyDescent="0.2">
      <c r="A96" t="s">
        <v>49</v>
      </c>
      <c r="B96" s="36" t="s">
        <v>129</v>
      </c>
      <c r="C96" s="36" t="s">
        <v>3354</v>
      </c>
      <c r="D96" s="37" t="s">
        <v>5</v>
      </c>
      <c r="E96" s="13" t="s">
        <v>3355</v>
      </c>
      <c r="F96" s="38" t="s">
        <v>629</v>
      </c>
      <c r="G96" s="39">
        <v>35.219000000000001</v>
      </c>
      <c r="H96" s="38">
        <v>0</v>
      </c>
      <c r="I96" s="38">
        <f>ROUND(G96*H96,6)</f>
        <v>0</v>
      </c>
      <c r="L96" s="40">
        <v>0</v>
      </c>
      <c r="M96" s="34">
        <f>ROUND(ROUND(L96,2)*ROUND(G96,3),2)</f>
        <v>0</v>
      </c>
      <c r="N96" s="38" t="s">
        <v>488</v>
      </c>
      <c r="O96">
        <f>(M96*21)/100</f>
        <v>0</v>
      </c>
      <c r="P96" t="s">
        <v>27</v>
      </c>
    </row>
    <row r="97" spans="1:16" x14ac:dyDescent="0.2">
      <c r="A97" s="37" t="s">
        <v>54</v>
      </c>
      <c r="E97" s="41" t="s">
        <v>3356</v>
      </c>
    </row>
    <row r="98" spans="1:16" x14ac:dyDescent="0.2">
      <c r="A98" s="37" t="s">
        <v>55</v>
      </c>
      <c r="E98" s="42" t="s">
        <v>5</v>
      </c>
    </row>
    <row r="99" spans="1:16" ht="267.75" x14ac:dyDescent="0.2">
      <c r="A99" t="s">
        <v>57</v>
      </c>
      <c r="E99" s="41" t="s">
        <v>3357</v>
      </c>
    </row>
    <row r="100" spans="1:16" x14ac:dyDescent="0.2">
      <c r="A100" t="s">
        <v>49</v>
      </c>
      <c r="B100" s="36" t="s">
        <v>133</v>
      </c>
      <c r="C100" s="36" t="s">
        <v>2126</v>
      </c>
      <c r="D100" s="37" t="s">
        <v>5</v>
      </c>
      <c r="E100" s="13" t="s">
        <v>2127</v>
      </c>
      <c r="F100" s="38" t="s">
        <v>629</v>
      </c>
      <c r="G100" s="39">
        <v>213.54499999999999</v>
      </c>
      <c r="H100" s="38">
        <v>0</v>
      </c>
      <c r="I100" s="38">
        <f>ROUND(G100*H100,6)</f>
        <v>0</v>
      </c>
      <c r="L100" s="40">
        <v>0</v>
      </c>
      <c r="M100" s="34">
        <f>ROUND(ROUND(L100,2)*ROUND(G100,3),2)</f>
        <v>0</v>
      </c>
      <c r="N100" s="38" t="s">
        <v>488</v>
      </c>
      <c r="O100">
        <f>(M100*21)/100</f>
        <v>0</v>
      </c>
      <c r="P100" t="s">
        <v>27</v>
      </c>
    </row>
    <row r="101" spans="1:16" x14ac:dyDescent="0.2">
      <c r="A101" s="37" t="s">
        <v>54</v>
      </c>
      <c r="E101" s="41" t="s">
        <v>3358</v>
      </c>
    </row>
    <row r="102" spans="1:16" x14ac:dyDescent="0.2">
      <c r="A102" s="37" t="s">
        <v>55</v>
      </c>
      <c r="E102" s="42" t="s">
        <v>5</v>
      </c>
    </row>
    <row r="103" spans="1:16" ht="267.75" x14ac:dyDescent="0.2">
      <c r="A103" t="s">
        <v>57</v>
      </c>
      <c r="E103" s="41" t="s">
        <v>3357</v>
      </c>
    </row>
    <row r="104" spans="1:16" ht="25.5" x14ac:dyDescent="0.2">
      <c r="A104" t="s">
        <v>49</v>
      </c>
      <c r="B104" s="36" t="s">
        <v>137</v>
      </c>
      <c r="C104" s="36" t="s">
        <v>3359</v>
      </c>
      <c r="D104" s="37" t="s">
        <v>5</v>
      </c>
      <c r="E104" s="13" t="s">
        <v>3360</v>
      </c>
      <c r="F104" s="38" t="s">
        <v>288</v>
      </c>
      <c r="G104" s="39">
        <v>307.58</v>
      </c>
      <c r="H104" s="38">
        <v>0</v>
      </c>
      <c r="I104" s="38">
        <f>ROUND(G104*H104,6)</f>
        <v>0</v>
      </c>
      <c r="L104" s="40">
        <v>0</v>
      </c>
      <c r="M104" s="34">
        <f>ROUND(ROUND(L104,2)*ROUND(G104,3),2)</f>
        <v>0</v>
      </c>
      <c r="N104" s="38" t="s">
        <v>488</v>
      </c>
      <c r="O104">
        <f>(M104*21)/100</f>
        <v>0</v>
      </c>
      <c r="P104" t="s">
        <v>27</v>
      </c>
    </row>
    <row r="105" spans="1:16" x14ac:dyDescent="0.2">
      <c r="A105" s="37" t="s">
        <v>54</v>
      </c>
      <c r="E105" s="41" t="s">
        <v>3361</v>
      </c>
    </row>
    <row r="106" spans="1:16" x14ac:dyDescent="0.2">
      <c r="A106" s="37" t="s">
        <v>55</v>
      </c>
      <c r="E106" s="42" t="s">
        <v>3362</v>
      </c>
    </row>
    <row r="107" spans="1:16" ht="63.75" x14ac:dyDescent="0.2">
      <c r="A107" t="s">
        <v>57</v>
      </c>
      <c r="E107" s="41" t="s">
        <v>1948</v>
      </c>
    </row>
    <row r="108" spans="1:16" ht="25.5" x14ac:dyDescent="0.2">
      <c r="A108" t="s">
        <v>49</v>
      </c>
      <c r="B108" s="36" t="s">
        <v>141</v>
      </c>
      <c r="C108" s="36" t="s">
        <v>3363</v>
      </c>
      <c r="D108" s="37" t="s">
        <v>5</v>
      </c>
      <c r="E108" s="13" t="s">
        <v>3364</v>
      </c>
      <c r="F108" s="38" t="s">
        <v>288</v>
      </c>
      <c r="G108" s="39">
        <v>715.24</v>
      </c>
      <c r="H108" s="38">
        <v>0</v>
      </c>
      <c r="I108" s="38">
        <f>ROUND(G108*H108,6)</f>
        <v>0</v>
      </c>
      <c r="L108" s="40">
        <v>0</v>
      </c>
      <c r="M108" s="34">
        <f>ROUND(ROUND(L108,2)*ROUND(G108,3),2)</f>
        <v>0</v>
      </c>
      <c r="N108" s="38" t="s">
        <v>488</v>
      </c>
      <c r="O108">
        <f>(M108*21)/100</f>
        <v>0</v>
      </c>
      <c r="P108" t="s">
        <v>27</v>
      </c>
    </row>
    <row r="109" spans="1:16" x14ac:dyDescent="0.2">
      <c r="A109" s="37" t="s">
        <v>54</v>
      </c>
      <c r="E109" s="41" t="s">
        <v>3365</v>
      </c>
    </row>
    <row r="110" spans="1:16" x14ac:dyDescent="0.2">
      <c r="A110" s="37" t="s">
        <v>55</v>
      </c>
      <c r="E110" s="42" t="s">
        <v>3366</v>
      </c>
    </row>
    <row r="111" spans="1:16" ht="63.75" x14ac:dyDescent="0.2">
      <c r="A111" t="s">
        <v>57</v>
      </c>
      <c r="E111" s="41" t="s">
        <v>1948</v>
      </c>
    </row>
    <row r="112" spans="1:16" ht="25.5" x14ac:dyDescent="0.2">
      <c r="A112" t="s">
        <v>49</v>
      </c>
      <c r="B112" s="36" t="s">
        <v>145</v>
      </c>
      <c r="C112" s="36" t="s">
        <v>3367</v>
      </c>
      <c r="D112" s="37" t="s">
        <v>5</v>
      </c>
      <c r="E112" s="13" t="s">
        <v>3368</v>
      </c>
      <c r="F112" s="38" t="s">
        <v>288</v>
      </c>
      <c r="G112" s="39">
        <v>328.9</v>
      </c>
      <c r="H112" s="38">
        <v>0</v>
      </c>
      <c r="I112" s="38">
        <f>ROUND(G112*H112,6)</f>
        <v>0</v>
      </c>
      <c r="L112" s="40">
        <v>0</v>
      </c>
      <c r="M112" s="34">
        <f>ROUND(ROUND(L112,2)*ROUND(G112,3),2)</f>
        <v>0</v>
      </c>
      <c r="N112" s="38" t="s">
        <v>488</v>
      </c>
      <c r="O112">
        <f>(M112*21)/100</f>
        <v>0</v>
      </c>
      <c r="P112" t="s">
        <v>27</v>
      </c>
    </row>
    <row r="113" spans="1:16" x14ac:dyDescent="0.2">
      <c r="A113" s="37" t="s">
        <v>54</v>
      </c>
      <c r="E113" s="41" t="s">
        <v>3369</v>
      </c>
    </row>
    <row r="114" spans="1:16" x14ac:dyDescent="0.2">
      <c r="A114" s="37" t="s">
        <v>55</v>
      </c>
      <c r="E114" s="42" t="s">
        <v>5</v>
      </c>
    </row>
    <row r="115" spans="1:16" ht="63.75" x14ac:dyDescent="0.2">
      <c r="A115" t="s">
        <v>57</v>
      </c>
      <c r="E115" s="41" t="s">
        <v>1948</v>
      </c>
    </row>
    <row r="116" spans="1:16" x14ac:dyDescent="0.2">
      <c r="A116" t="s">
        <v>49</v>
      </c>
      <c r="B116" s="36" t="s">
        <v>148</v>
      </c>
      <c r="C116" s="36" t="s">
        <v>3370</v>
      </c>
      <c r="D116" s="37" t="s">
        <v>5</v>
      </c>
      <c r="E116" s="13" t="s">
        <v>3371</v>
      </c>
      <c r="F116" s="38" t="s">
        <v>288</v>
      </c>
      <c r="G116" s="39">
        <v>1299.2</v>
      </c>
      <c r="H116" s="38">
        <v>0</v>
      </c>
      <c r="I116" s="38">
        <f>ROUND(G116*H116,6)</f>
        <v>0</v>
      </c>
      <c r="L116" s="40">
        <v>0</v>
      </c>
      <c r="M116" s="34">
        <f>ROUND(ROUND(L116,2)*ROUND(G116,3),2)</f>
        <v>0</v>
      </c>
      <c r="N116" s="38" t="s">
        <v>488</v>
      </c>
      <c r="O116">
        <f>(M116*21)/100</f>
        <v>0</v>
      </c>
      <c r="P116" t="s">
        <v>27</v>
      </c>
    </row>
    <row r="117" spans="1:16" x14ac:dyDescent="0.2">
      <c r="A117" s="37" t="s">
        <v>54</v>
      </c>
      <c r="E117" s="41" t="s">
        <v>3372</v>
      </c>
    </row>
    <row r="118" spans="1:16" x14ac:dyDescent="0.2">
      <c r="A118" s="37" t="s">
        <v>55</v>
      </c>
      <c r="E118" s="42" t="s">
        <v>5</v>
      </c>
    </row>
    <row r="119" spans="1:16" ht="191.25" x14ac:dyDescent="0.2">
      <c r="A119" t="s">
        <v>57</v>
      </c>
      <c r="E119" s="41" t="s">
        <v>3373</v>
      </c>
    </row>
    <row r="120" spans="1:16" x14ac:dyDescent="0.2">
      <c r="A120" t="s">
        <v>49</v>
      </c>
      <c r="B120" s="36" t="s">
        <v>152</v>
      </c>
      <c r="C120" s="36" t="s">
        <v>3374</v>
      </c>
      <c r="D120" s="37" t="s">
        <v>5</v>
      </c>
      <c r="E120" s="13" t="s">
        <v>3375</v>
      </c>
      <c r="F120" s="38" t="s">
        <v>288</v>
      </c>
      <c r="G120" s="39">
        <v>1373.4</v>
      </c>
      <c r="H120" s="38">
        <v>0</v>
      </c>
      <c r="I120" s="38">
        <f>ROUND(G120*H120,6)</f>
        <v>0</v>
      </c>
      <c r="L120" s="40">
        <v>0</v>
      </c>
      <c r="M120" s="34">
        <f>ROUND(ROUND(L120,2)*ROUND(G120,3),2)</f>
        <v>0</v>
      </c>
      <c r="N120" s="38" t="s">
        <v>488</v>
      </c>
      <c r="O120">
        <f>(M120*21)/100</f>
        <v>0</v>
      </c>
      <c r="P120" t="s">
        <v>27</v>
      </c>
    </row>
    <row r="121" spans="1:16" x14ac:dyDescent="0.2">
      <c r="A121" s="37" t="s">
        <v>54</v>
      </c>
      <c r="E121" s="41" t="s">
        <v>3376</v>
      </c>
    </row>
    <row r="122" spans="1:16" x14ac:dyDescent="0.2">
      <c r="A122" s="37" t="s">
        <v>55</v>
      </c>
      <c r="E122" s="42" t="s">
        <v>5</v>
      </c>
    </row>
    <row r="123" spans="1:16" ht="191.25" x14ac:dyDescent="0.2">
      <c r="A123" t="s">
        <v>57</v>
      </c>
      <c r="E123" s="41" t="s">
        <v>3373</v>
      </c>
    </row>
    <row r="124" spans="1:16" x14ac:dyDescent="0.2">
      <c r="A124" t="s">
        <v>49</v>
      </c>
      <c r="B124" s="36" t="s">
        <v>156</v>
      </c>
      <c r="C124" s="36" t="s">
        <v>3377</v>
      </c>
      <c r="D124" s="37" t="s">
        <v>5</v>
      </c>
      <c r="E124" s="13" t="s">
        <v>3378</v>
      </c>
      <c r="F124" s="38" t="s">
        <v>288</v>
      </c>
      <c r="G124" s="39">
        <v>1735.94</v>
      </c>
      <c r="H124" s="38">
        <v>0</v>
      </c>
      <c r="I124" s="38">
        <f>ROUND(G124*H124,6)</f>
        <v>0</v>
      </c>
      <c r="L124" s="40">
        <v>0</v>
      </c>
      <c r="M124" s="34">
        <f>ROUND(ROUND(L124,2)*ROUND(G124,3),2)</f>
        <v>0</v>
      </c>
      <c r="N124" s="38" t="s">
        <v>488</v>
      </c>
      <c r="O124">
        <f>(M124*21)/100</f>
        <v>0</v>
      </c>
      <c r="P124" t="s">
        <v>27</v>
      </c>
    </row>
    <row r="125" spans="1:16" ht="25.5" x14ac:dyDescent="0.2">
      <c r="A125" s="37" t="s">
        <v>54</v>
      </c>
      <c r="E125" s="41" t="s">
        <v>3379</v>
      </c>
    </row>
    <row r="126" spans="1:16" x14ac:dyDescent="0.2">
      <c r="A126" s="37" t="s">
        <v>55</v>
      </c>
      <c r="E126" s="42" t="s">
        <v>5</v>
      </c>
    </row>
    <row r="127" spans="1:16" ht="114.75" x14ac:dyDescent="0.2">
      <c r="A127" t="s">
        <v>57</v>
      </c>
      <c r="E127" s="41" t="s">
        <v>3380</v>
      </c>
    </row>
    <row r="128" spans="1:16" x14ac:dyDescent="0.2">
      <c r="A128" t="s">
        <v>49</v>
      </c>
      <c r="B128" s="36" t="s">
        <v>159</v>
      </c>
      <c r="C128" s="36" t="s">
        <v>2222</v>
      </c>
      <c r="D128" s="37" t="s">
        <v>5</v>
      </c>
      <c r="E128" s="13" t="s">
        <v>2223</v>
      </c>
      <c r="F128" s="38" t="s">
        <v>283</v>
      </c>
      <c r="G128" s="39">
        <v>0.63</v>
      </c>
      <c r="H128" s="38">
        <v>0</v>
      </c>
      <c r="I128" s="38">
        <f>ROUND(G128*H128,6)</f>
        <v>0</v>
      </c>
      <c r="L128" s="40">
        <v>0</v>
      </c>
      <c r="M128" s="34">
        <f>ROUND(ROUND(L128,2)*ROUND(G128,3),2)</f>
        <v>0</v>
      </c>
      <c r="N128" s="38" t="s">
        <v>488</v>
      </c>
      <c r="O128">
        <f>(M128*21)/100</f>
        <v>0</v>
      </c>
      <c r="P128" t="s">
        <v>27</v>
      </c>
    </row>
    <row r="129" spans="1:16" ht="25.5" x14ac:dyDescent="0.2">
      <c r="A129" s="37" t="s">
        <v>54</v>
      </c>
      <c r="E129" s="41" t="s">
        <v>3381</v>
      </c>
    </row>
    <row r="130" spans="1:16" x14ac:dyDescent="0.2">
      <c r="A130" s="37" t="s">
        <v>55</v>
      </c>
      <c r="E130" s="42" t="s">
        <v>5</v>
      </c>
    </row>
    <row r="131" spans="1:16" ht="369.75" x14ac:dyDescent="0.2">
      <c r="A131" t="s">
        <v>57</v>
      </c>
      <c r="E131" s="41" t="s">
        <v>1747</v>
      </c>
    </row>
    <row r="132" spans="1:16" x14ac:dyDescent="0.2">
      <c r="A132" t="s">
        <v>49</v>
      </c>
      <c r="B132" s="36" t="s">
        <v>163</v>
      </c>
      <c r="C132" s="36" t="s">
        <v>3382</v>
      </c>
      <c r="D132" s="37" t="s">
        <v>5</v>
      </c>
      <c r="E132" s="13" t="s">
        <v>3383</v>
      </c>
      <c r="F132" s="38" t="s">
        <v>283</v>
      </c>
      <c r="G132" s="39">
        <v>171.321</v>
      </c>
      <c r="H132" s="38">
        <v>0</v>
      </c>
      <c r="I132" s="38">
        <f>ROUND(G132*H132,6)</f>
        <v>0</v>
      </c>
      <c r="L132" s="40">
        <v>0</v>
      </c>
      <c r="M132" s="34">
        <f>ROUND(ROUND(L132,2)*ROUND(G132,3),2)</f>
        <v>0</v>
      </c>
      <c r="N132" s="38" t="s">
        <v>488</v>
      </c>
      <c r="O132">
        <f>(M132*21)/100</f>
        <v>0</v>
      </c>
      <c r="P132" t="s">
        <v>27</v>
      </c>
    </row>
    <row r="133" spans="1:16" x14ac:dyDescent="0.2">
      <c r="A133" s="37" t="s">
        <v>54</v>
      </c>
      <c r="E133" s="41" t="s">
        <v>3384</v>
      </c>
    </row>
    <row r="134" spans="1:16" ht="25.5" x14ac:dyDescent="0.2">
      <c r="A134" s="37" t="s">
        <v>55</v>
      </c>
      <c r="E134" s="42" t="s">
        <v>3385</v>
      </c>
    </row>
    <row r="135" spans="1:16" ht="369.75" x14ac:dyDescent="0.2">
      <c r="A135" t="s">
        <v>57</v>
      </c>
      <c r="E135" s="41" t="s">
        <v>1747</v>
      </c>
    </row>
    <row r="136" spans="1:16" x14ac:dyDescent="0.2">
      <c r="A136" t="s">
        <v>49</v>
      </c>
      <c r="B136" s="36" t="s">
        <v>166</v>
      </c>
      <c r="C136" s="36" t="s">
        <v>3009</v>
      </c>
      <c r="D136" s="37" t="s">
        <v>5</v>
      </c>
      <c r="E136" s="13" t="s">
        <v>3010</v>
      </c>
      <c r="F136" s="38" t="s">
        <v>629</v>
      </c>
      <c r="G136" s="39">
        <v>13.853</v>
      </c>
      <c r="H136" s="38">
        <v>0</v>
      </c>
      <c r="I136" s="38">
        <f>ROUND(G136*H136,6)</f>
        <v>0</v>
      </c>
      <c r="L136" s="40">
        <v>0</v>
      </c>
      <c r="M136" s="34">
        <f>ROUND(ROUND(L136,2)*ROUND(G136,3),2)</f>
        <v>0</v>
      </c>
      <c r="N136" s="38" t="s">
        <v>488</v>
      </c>
      <c r="O136">
        <f>(M136*21)/100</f>
        <v>0</v>
      </c>
      <c r="P136" t="s">
        <v>27</v>
      </c>
    </row>
    <row r="137" spans="1:16" x14ac:dyDescent="0.2">
      <c r="A137" s="37" t="s">
        <v>54</v>
      </c>
      <c r="E137" s="41" t="s">
        <v>3386</v>
      </c>
    </row>
    <row r="138" spans="1:16" ht="38.25" x14ac:dyDescent="0.2">
      <c r="A138" s="37" t="s">
        <v>55</v>
      </c>
      <c r="E138" s="42" t="s">
        <v>3387</v>
      </c>
    </row>
    <row r="139" spans="1:16" ht="267.75" x14ac:dyDescent="0.2">
      <c r="A139" t="s">
        <v>57</v>
      </c>
      <c r="E139" s="41" t="s">
        <v>1752</v>
      </c>
    </row>
    <row r="140" spans="1:16" ht="25.5" x14ac:dyDescent="0.2">
      <c r="A140" t="s">
        <v>49</v>
      </c>
      <c r="B140" s="36" t="s">
        <v>170</v>
      </c>
      <c r="C140" s="36" t="s">
        <v>3388</v>
      </c>
      <c r="D140" s="37" t="s">
        <v>5</v>
      </c>
      <c r="E140" s="13" t="s">
        <v>3389</v>
      </c>
      <c r="F140" s="38" t="s">
        <v>52</v>
      </c>
      <c r="G140" s="39">
        <v>1299</v>
      </c>
      <c r="H140" s="38">
        <v>0</v>
      </c>
      <c r="I140" s="38">
        <f>ROUND(G140*H140,6)</f>
        <v>0</v>
      </c>
      <c r="L140" s="40">
        <v>0</v>
      </c>
      <c r="M140" s="34">
        <f>ROUND(ROUND(L140,2)*ROUND(G140,3),2)</f>
        <v>0</v>
      </c>
      <c r="N140" s="38" t="s">
        <v>488</v>
      </c>
      <c r="O140">
        <f>(M140*21)/100</f>
        <v>0</v>
      </c>
      <c r="P140" t="s">
        <v>27</v>
      </c>
    </row>
    <row r="141" spans="1:16" ht="25.5" x14ac:dyDescent="0.2">
      <c r="A141" s="37" t="s">
        <v>54</v>
      </c>
      <c r="E141" s="41" t="s">
        <v>3390</v>
      </c>
    </row>
    <row r="142" spans="1:16" x14ac:dyDescent="0.2">
      <c r="A142" s="37" t="s">
        <v>55</v>
      </c>
      <c r="E142" s="42" t="s">
        <v>5</v>
      </c>
    </row>
    <row r="143" spans="1:16" ht="63.75" x14ac:dyDescent="0.2">
      <c r="A143" t="s">
        <v>57</v>
      </c>
      <c r="E143" s="41" t="s">
        <v>1939</v>
      </c>
    </row>
    <row r="144" spans="1:16" x14ac:dyDescent="0.2">
      <c r="A144" t="s">
        <v>49</v>
      </c>
      <c r="B144" s="36" t="s">
        <v>174</v>
      </c>
      <c r="C144" s="36" t="s">
        <v>3391</v>
      </c>
      <c r="D144" s="37" t="s">
        <v>3392</v>
      </c>
      <c r="E144" s="13" t="s">
        <v>3393</v>
      </c>
      <c r="F144" s="38" t="s">
        <v>283</v>
      </c>
      <c r="G144" s="39">
        <v>239.72</v>
      </c>
      <c r="H144" s="38">
        <v>0</v>
      </c>
      <c r="I144" s="38">
        <f>ROUND(G144*H144,6)</f>
        <v>0</v>
      </c>
      <c r="L144" s="40">
        <v>0</v>
      </c>
      <c r="M144" s="34">
        <f>ROUND(ROUND(L144,2)*ROUND(G144,3),2)</f>
        <v>0</v>
      </c>
      <c r="N144" s="38" t="s">
        <v>488</v>
      </c>
      <c r="O144">
        <f>(M144*21)/100</f>
        <v>0</v>
      </c>
      <c r="P144" t="s">
        <v>27</v>
      </c>
    </row>
    <row r="145" spans="1:16" ht="140.25" x14ac:dyDescent="0.2">
      <c r="A145" s="37" t="s">
        <v>54</v>
      </c>
      <c r="E145" s="41" t="s">
        <v>3394</v>
      </c>
    </row>
    <row r="146" spans="1:16" ht="25.5" x14ac:dyDescent="0.2">
      <c r="A146" s="37" t="s">
        <v>55</v>
      </c>
      <c r="E146" s="42" t="s">
        <v>3395</v>
      </c>
    </row>
    <row r="147" spans="1:16" ht="369.75" x14ac:dyDescent="0.2">
      <c r="A147" t="s">
        <v>57</v>
      </c>
      <c r="E147" s="41" t="s">
        <v>1747</v>
      </c>
    </row>
    <row r="148" spans="1:16" x14ac:dyDescent="0.2">
      <c r="A148" t="s">
        <v>49</v>
      </c>
      <c r="B148" s="36" t="s">
        <v>179</v>
      </c>
      <c r="C148" s="36" t="s">
        <v>3391</v>
      </c>
      <c r="D148" s="37" t="s">
        <v>3396</v>
      </c>
      <c r="E148" s="13" t="s">
        <v>3393</v>
      </c>
      <c r="F148" s="38" t="s">
        <v>283</v>
      </c>
      <c r="G148" s="39">
        <v>40.607999999999997</v>
      </c>
      <c r="H148" s="38">
        <v>0</v>
      </c>
      <c r="I148" s="38">
        <f>ROUND(G148*H148,6)</f>
        <v>0</v>
      </c>
      <c r="L148" s="40">
        <v>0</v>
      </c>
      <c r="M148" s="34">
        <f>ROUND(ROUND(L148,2)*ROUND(G148,3),2)</f>
        <v>0</v>
      </c>
      <c r="N148" s="38" t="s">
        <v>488</v>
      </c>
      <c r="O148">
        <f>(M148*21)/100</f>
        <v>0</v>
      </c>
      <c r="P148" t="s">
        <v>27</v>
      </c>
    </row>
    <row r="149" spans="1:16" ht="51" x14ac:dyDescent="0.2">
      <c r="A149" s="37" t="s">
        <v>54</v>
      </c>
      <c r="E149" s="41" t="s">
        <v>3397</v>
      </c>
    </row>
    <row r="150" spans="1:16" ht="25.5" x14ac:dyDescent="0.2">
      <c r="A150" s="37" t="s">
        <v>55</v>
      </c>
      <c r="E150" s="42" t="s">
        <v>3398</v>
      </c>
    </row>
    <row r="151" spans="1:16" ht="369.75" x14ac:dyDescent="0.2">
      <c r="A151" t="s">
        <v>57</v>
      </c>
      <c r="E151" s="41" t="s">
        <v>1747</v>
      </c>
    </row>
    <row r="152" spans="1:16" x14ac:dyDescent="0.2">
      <c r="A152" t="s">
        <v>49</v>
      </c>
      <c r="B152" s="36" t="s">
        <v>184</v>
      </c>
      <c r="C152" s="36" t="s">
        <v>3399</v>
      </c>
      <c r="D152" s="37" t="s">
        <v>5</v>
      </c>
      <c r="E152" s="13" t="s">
        <v>3400</v>
      </c>
      <c r="F152" s="38" t="s">
        <v>629</v>
      </c>
      <c r="G152" s="39">
        <v>6.94</v>
      </c>
      <c r="H152" s="38">
        <v>0</v>
      </c>
      <c r="I152" s="38">
        <f>ROUND(G152*H152,6)</f>
        <v>0</v>
      </c>
      <c r="L152" s="40">
        <v>0</v>
      </c>
      <c r="M152" s="34">
        <f>ROUND(ROUND(L152,2)*ROUND(G152,3),2)</f>
        <v>0</v>
      </c>
      <c r="N152" s="38" t="s">
        <v>488</v>
      </c>
      <c r="O152">
        <f>(M152*21)/100</f>
        <v>0</v>
      </c>
      <c r="P152" t="s">
        <v>27</v>
      </c>
    </row>
    <row r="153" spans="1:16" ht="25.5" x14ac:dyDescent="0.2">
      <c r="A153" s="37" t="s">
        <v>54</v>
      </c>
      <c r="E153" s="41" t="s">
        <v>3401</v>
      </c>
    </row>
    <row r="154" spans="1:16" x14ac:dyDescent="0.2">
      <c r="A154" s="37" t="s">
        <v>55</v>
      </c>
      <c r="E154" s="42" t="s">
        <v>3402</v>
      </c>
    </row>
    <row r="155" spans="1:16" ht="280.5" x14ac:dyDescent="0.2">
      <c r="A155" t="s">
        <v>57</v>
      </c>
      <c r="E155" s="41" t="s">
        <v>3403</v>
      </c>
    </row>
    <row r="156" spans="1:16" x14ac:dyDescent="0.2">
      <c r="A156" t="s">
        <v>49</v>
      </c>
      <c r="B156" s="36" t="s">
        <v>188</v>
      </c>
      <c r="C156" s="36" t="s">
        <v>3404</v>
      </c>
      <c r="D156" s="37" t="s">
        <v>5</v>
      </c>
      <c r="E156" s="13" t="s">
        <v>3405</v>
      </c>
      <c r="F156" s="38" t="s">
        <v>629</v>
      </c>
      <c r="G156" s="39">
        <v>21.847000000000001</v>
      </c>
      <c r="H156" s="38">
        <v>0</v>
      </c>
      <c r="I156" s="38">
        <f>ROUND(G156*H156,6)</f>
        <v>0</v>
      </c>
      <c r="L156" s="40">
        <v>0</v>
      </c>
      <c r="M156" s="34">
        <f>ROUND(ROUND(L156,2)*ROUND(G156,3),2)</f>
        <v>0</v>
      </c>
      <c r="N156" s="38" t="s">
        <v>488</v>
      </c>
      <c r="O156">
        <f>(M156*21)/100</f>
        <v>0</v>
      </c>
      <c r="P156" t="s">
        <v>27</v>
      </c>
    </row>
    <row r="157" spans="1:16" ht="51" x14ac:dyDescent="0.2">
      <c r="A157" s="37" t="s">
        <v>54</v>
      </c>
      <c r="E157" s="41" t="s">
        <v>3406</v>
      </c>
    </row>
    <row r="158" spans="1:16" ht="38.25" x14ac:dyDescent="0.2">
      <c r="A158" s="37" t="s">
        <v>55</v>
      </c>
      <c r="E158" s="42" t="s">
        <v>3407</v>
      </c>
    </row>
    <row r="159" spans="1:16" ht="280.5" x14ac:dyDescent="0.2">
      <c r="A159" t="s">
        <v>57</v>
      </c>
      <c r="E159" s="41" t="s">
        <v>3403</v>
      </c>
    </row>
    <row r="160" spans="1:16" ht="25.5" x14ac:dyDescent="0.2">
      <c r="A160" t="s">
        <v>49</v>
      </c>
      <c r="B160" s="36" t="s">
        <v>192</v>
      </c>
      <c r="C160" s="36" t="s">
        <v>3408</v>
      </c>
      <c r="D160" s="37" t="s">
        <v>5</v>
      </c>
      <c r="E160" s="13" t="s">
        <v>3409</v>
      </c>
      <c r="F160" s="38" t="s">
        <v>1828</v>
      </c>
      <c r="G160" s="39">
        <v>146</v>
      </c>
      <c r="H160" s="38">
        <v>0</v>
      </c>
      <c r="I160" s="38">
        <f>ROUND(G160*H160,6)</f>
        <v>0</v>
      </c>
      <c r="L160" s="40">
        <v>0</v>
      </c>
      <c r="M160" s="34">
        <f>ROUND(ROUND(L160,2)*ROUND(G160,3),2)</f>
        <v>0</v>
      </c>
      <c r="N160" s="38" t="s">
        <v>269</v>
      </c>
      <c r="O160">
        <f>(M160*21)/100</f>
        <v>0</v>
      </c>
      <c r="P160" t="s">
        <v>27</v>
      </c>
    </row>
    <row r="161" spans="1:16" ht="38.25" x14ac:dyDescent="0.2">
      <c r="A161" s="37" t="s">
        <v>54</v>
      </c>
      <c r="E161" s="41" t="s">
        <v>3410</v>
      </c>
    </row>
    <row r="162" spans="1:16" x14ac:dyDescent="0.2">
      <c r="A162" s="37" t="s">
        <v>55</v>
      </c>
      <c r="E162" s="42" t="s">
        <v>5</v>
      </c>
    </row>
    <row r="163" spans="1:16" ht="127.5" x14ac:dyDescent="0.2">
      <c r="A163" t="s">
        <v>57</v>
      </c>
      <c r="E163" s="41" t="s">
        <v>3411</v>
      </c>
    </row>
    <row r="164" spans="1:16" x14ac:dyDescent="0.2">
      <c r="A164" t="s">
        <v>49</v>
      </c>
      <c r="B164" s="36" t="s">
        <v>196</v>
      </c>
      <c r="C164" s="36" t="s">
        <v>3412</v>
      </c>
      <c r="D164" s="37" t="s">
        <v>5</v>
      </c>
      <c r="E164" s="13" t="s">
        <v>3413</v>
      </c>
      <c r="F164" s="38" t="s">
        <v>1828</v>
      </c>
      <c r="G164" s="39">
        <v>26</v>
      </c>
      <c r="H164" s="38">
        <v>0</v>
      </c>
      <c r="I164" s="38">
        <f>ROUND(G164*H164,6)</f>
        <v>0</v>
      </c>
      <c r="L164" s="40">
        <v>0</v>
      </c>
      <c r="M164" s="34">
        <f>ROUND(ROUND(L164,2)*ROUND(G164,3),2)</f>
        <v>0</v>
      </c>
      <c r="N164" s="38" t="s">
        <v>269</v>
      </c>
      <c r="O164">
        <f>(M164*21)/100</f>
        <v>0</v>
      </c>
      <c r="P164" t="s">
        <v>27</v>
      </c>
    </row>
    <row r="165" spans="1:16" ht="63.75" x14ac:dyDescent="0.2">
      <c r="A165" s="37" t="s">
        <v>54</v>
      </c>
      <c r="E165" s="41" t="s">
        <v>3414</v>
      </c>
    </row>
    <row r="166" spans="1:16" x14ac:dyDescent="0.2">
      <c r="A166" s="37" t="s">
        <v>55</v>
      </c>
      <c r="E166" s="42" t="s">
        <v>5</v>
      </c>
    </row>
    <row r="167" spans="1:16" ht="127.5" x14ac:dyDescent="0.2">
      <c r="A167" t="s">
        <v>57</v>
      </c>
      <c r="E167" s="41" t="s">
        <v>3411</v>
      </c>
    </row>
    <row r="168" spans="1:16" ht="25.5" x14ac:dyDescent="0.2">
      <c r="A168" t="s">
        <v>49</v>
      </c>
      <c r="B168" s="36" t="s">
        <v>200</v>
      </c>
      <c r="C168" s="36" t="s">
        <v>3415</v>
      </c>
      <c r="D168" s="37" t="s">
        <v>5</v>
      </c>
      <c r="E168" s="13" t="s">
        <v>3416</v>
      </c>
      <c r="F168" s="38" t="s">
        <v>1828</v>
      </c>
      <c r="G168" s="39">
        <v>25</v>
      </c>
      <c r="H168" s="38">
        <v>0</v>
      </c>
      <c r="I168" s="38">
        <f>ROUND(G168*H168,6)</f>
        <v>0</v>
      </c>
      <c r="L168" s="40">
        <v>0</v>
      </c>
      <c r="M168" s="34">
        <f>ROUND(ROUND(L168,2)*ROUND(G168,3),2)</f>
        <v>0</v>
      </c>
      <c r="N168" s="38" t="s">
        <v>269</v>
      </c>
      <c r="O168">
        <f>(M168*21)/100</f>
        <v>0</v>
      </c>
      <c r="P168" t="s">
        <v>27</v>
      </c>
    </row>
    <row r="169" spans="1:16" ht="63.75" x14ac:dyDescent="0.2">
      <c r="A169" s="37" t="s">
        <v>54</v>
      </c>
      <c r="E169" s="41" t="s">
        <v>3417</v>
      </c>
    </row>
    <row r="170" spans="1:16" x14ac:dyDescent="0.2">
      <c r="A170" s="37" t="s">
        <v>55</v>
      </c>
      <c r="E170" s="42" t="s">
        <v>3418</v>
      </c>
    </row>
    <row r="171" spans="1:16" ht="127.5" x14ac:dyDescent="0.2">
      <c r="A171" t="s">
        <v>57</v>
      </c>
      <c r="E171" s="41" t="s">
        <v>3411</v>
      </c>
    </row>
    <row r="172" spans="1:16" ht="25.5" x14ac:dyDescent="0.2">
      <c r="A172" t="s">
        <v>49</v>
      </c>
      <c r="B172" s="36" t="s">
        <v>203</v>
      </c>
      <c r="C172" s="36" t="s">
        <v>3419</v>
      </c>
      <c r="D172" s="37" t="s">
        <v>5</v>
      </c>
      <c r="E172" s="13" t="s">
        <v>3420</v>
      </c>
      <c r="F172" s="38" t="s">
        <v>1828</v>
      </c>
      <c r="G172" s="39">
        <v>29</v>
      </c>
      <c r="H172" s="38">
        <v>0</v>
      </c>
      <c r="I172" s="38">
        <f>ROUND(G172*H172,6)</f>
        <v>0</v>
      </c>
      <c r="L172" s="40">
        <v>0</v>
      </c>
      <c r="M172" s="34">
        <f>ROUND(ROUND(L172,2)*ROUND(G172,3),2)</f>
        <v>0</v>
      </c>
      <c r="N172" s="38" t="s">
        <v>269</v>
      </c>
      <c r="O172">
        <f>(M172*21)/100</f>
        <v>0</v>
      </c>
      <c r="P172" t="s">
        <v>27</v>
      </c>
    </row>
    <row r="173" spans="1:16" ht="63.75" x14ac:dyDescent="0.2">
      <c r="A173" s="37" t="s">
        <v>54</v>
      </c>
      <c r="E173" s="41" t="s">
        <v>3421</v>
      </c>
    </row>
    <row r="174" spans="1:16" x14ac:dyDescent="0.2">
      <c r="A174" s="37" t="s">
        <v>55</v>
      </c>
      <c r="E174" s="42" t="s">
        <v>5</v>
      </c>
    </row>
    <row r="175" spans="1:16" x14ac:dyDescent="0.2">
      <c r="A175" t="s">
        <v>57</v>
      </c>
      <c r="E175" s="41" t="s">
        <v>5</v>
      </c>
    </row>
    <row r="176" spans="1:16" x14ac:dyDescent="0.2">
      <c r="A176" t="s">
        <v>49</v>
      </c>
      <c r="B176" s="36" t="s">
        <v>207</v>
      </c>
      <c r="C176" s="36" t="s">
        <v>3422</v>
      </c>
      <c r="D176" s="37" t="s">
        <v>5</v>
      </c>
      <c r="E176" s="13" t="s">
        <v>3423</v>
      </c>
      <c r="F176" s="38" t="s">
        <v>283</v>
      </c>
      <c r="G176" s="39">
        <v>131.03</v>
      </c>
      <c r="H176" s="38">
        <v>0</v>
      </c>
      <c r="I176" s="38">
        <f>ROUND(G176*H176,6)</f>
        <v>0</v>
      </c>
      <c r="L176" s="40">
        <v>0</v>
      </c>
      <c r="M176" s="34">
        <f>ROUND(ROUND(L176,2)*ROUND(G176,3),2)</f>
        <v>0</v>
      </c>
      <c r="N176" s="38" t="s">
        <v>269</v>
      </c>
      <c r="O176">
        <f>(M176*21)/100</f>
        <v>0</v>
      </c>
      <c r="P176" t="s">
        <v>27</v>
      </c>
    </row>
    <row r="177" spans="1:16" ht="89.25" x14ac:dyDescent="0.2">
      <c r="A177" s="37" t="s">
        <v>54</v>
      </c>
      <c r="E177" s="41" t="s">
        <v>3424</v>
      </c>
    </row>
    <row r="178" spans="1:16" x14ac:dyDescent="0.2">
      <c r="A178" s="37" t="s">
        <v>55</v>
      </c>
      <c r="E178" s="42" t="s">
        <v>5</v>
      </c>
    </row>
    <row r="179" spans="1:16" ht="191.25" x14ac:dyDescent="0.2">
      <c r="A179" t="s">
        <v>57</v>
      </c>
      <c r="E179" s="41" t="s">
        <v>3425</v>
      </c>
    </row>
    <row r="180" spans="1:16" x14ac:dyDescent="0.2">
      <c r="A180" t="s">
        <v>49</v>
      </c>
      <c r="B180" s="36" t="s">
        <v>211</v>
      </c>
      <c r="C180" s="36" t="s">
        <v>3426</v>
      </c>
      <c r="D180" s="37" t="s">
        <v>5</v>
      </c>
      <c r="E180" s="13" t="s">
        <v>3427</v>
      </c>
      <c r="F180" s="38" t="s">
        <v>629</v>
      </c>
      <c r="G180" s="39">
        <v>3.8159999999999998</v>
      </c>
      <c r="H180" s="38">
        <v>0</v>
      </c>
      <c r="I180" s="38">
        <f>ROUND(G180*H180,6)</f>
        <v>0</v>
      </c>
      <c r="L180" s="40">
        <v>0</v>
      </c>
      <c r="M180" s="34">
        <f>ROUND(ROUND(L180,2)*ROUND(G180,3),2)</f>
        <v>0</v>
      </c>
      <c r="N180" s="38" t="s">
        <v>269</v>
      </c>
      <c r="O180">
        <f>(M180*21)/100</f>
        <v>0</v>
      </c>
      <c r="P180" t="s">
        <v>27</v>
      </c>
    </row>
    <row r="181" spans="1:16" x14ac:dyDescent="0.2">
      <c r="A181" s="37" t="s">
        <v>54</v>
      </c>
      <c r="E181" s="41" t="s">
        <v>3428</v>
      </c>
    </row>
    <row r="182" spans="1:16" x14ac:dyDescent="0.2">
      <c r="A182" s="37" t="s">
        <v>55</v>
      </c>
      <c r="E182" s="42" t="s">
        <v>5</v>
      </c>
    </row>
    <row r="183" spans="1:16" ht="267.75" x14ac:dyDescent="0.2">
      <c r="A183" t="s">
        <v>57</v>
      </c>
      <c r="E183" s="41" t="s">
        <v>1752</v>
      </c>
    </row>
    <row r="184" spans="1:16" x14ac:dyDescent="0.2">
      <c r="A184" t="s">
        <v>49</v>
      </c>
      <c r="B184" s="36" t="s">
        <v>214</v>
      </c>
      <c r="C184" s="36" t="s">
        <v>3429</v>
      </c>
      <c r="D184" s="37" t="s">
        <v>5</v>
      </c>
      <c r="E184" s="13" t="s">
        <v>3430</v>
      </c>
      <c r="F184" s="38" t="s">
        <v>504</v>
      </c>
      <c r="G184" s="39">
        <v>220.1</v>
      </c>
      <c r="H184" s="38">
        <v>0</v>
      </c>
      <c r="I184" s="38">
        <f>ROUND(G184*H184,6)</f>
        <v>0</v>
      </c>
      <c r="L184" s="40">
        <v>0</v>
      </c>
      <c r="M184" s="34">
        <f>ROUND(ROUND(L184,2)*ROUND(G184,3),2)</f>
        <v>0</v>
      </c>
      <c r="N184" s="38" t="s">
        <v>269</v>
      </c>
      <c r="O184">
        <f>(M184*21)/100</f>
        <v>0</v>
      </c>
      <c r="P184" t="s">
        <v>27</v>
      </c>
    </row>
    <row r="185" spans="1:16" ht="38.25" x14ac:dyDescent="0.2">
      <c r="A185" s="37" t="s">
        <v>54</v>
      </c>
      <c r="E185" s="41" t="s">
        <v>3431</v>
      </c>
    </row>
    <row r="186" spans="1:16" x14ac:dyDescent="0.2">
      <c r="A186" s="37" t="s">
        <v>55</v>
      </c>
      <c r="E186" s="42" t="s">
        <v>5</v>
      </c>
    </row>
    <row r="187" spans="1:16" ht="76.5" x14ac:dyDescent="0.2">
      <c r="A187" t="s">
        <v>57</v>
      </c>
      <c r="E187" s="41" t="s">
        <v>3432</v>
      </c>
    </row>
    <row r="188" spans="1:16" x14ac:dyDescent="0.2">
      <c r="A188" t="s">
        <v>49</v>
      </c>
      <c r="B188" s="36" t="s">
        <v>218</v>
      </c>
      <c r="C188" s="36" t="s">
        <v>3433</v>
      </c>
      <c r="D188" s="37" t="s">
        <v>3392</v>
      </c>
      <c r="E188" s="13" t="s">
        <v>3434</v>
      </c>
      <c r="F188" s="38" t="s">
        <v>3435</v>
      </c>
      <c r="G188" s="39">
        <v>266.89999999999998</v>
      </c>
      <c r="H188" s="38">
        <v>0</v>
      </c>
      <c r="I188" s="38">
        <f>ROUND(G188*H188,6)</f>
        <v>0</v>
      </c>
      <c r="L188" s="40">
        <v>0</v>
      </c>
      <c r="M188" s="34">
        <f>ROUND(ROUND(L188,2)*ROUND(G188,3),2)</f>
        <v>0</v>
      </c>
      <c r="N188" s="38" t="s">
        <v>269</v>
      </c>
      <c r="O188">
        <f>(M188*21)/100</f>
        <v>0</v>
      </c>
      <c r="P188" t="s">
        <v>27</v>
      </c>
    </row>
    <row r="189" spans="1:16" ht="63.75" x14ac:dyDescent="0.2">
      <c r="A189" s="37" t="s">
        <v>54</v>
      </c>
      <c r="E189" s="41" t="s">
        <v>3436</v>
      </c>
    </row>
    <row r="190" spans="1:16" x14ac:dyDescent="0.2">
      <c r="A190" s="37" t="s">
        <v>55</v>
      </c>
      <c r="E190" s="42" t="s">
        <v>5</v>
      </c>
    </row>
    <row r="191" spans="1:16" ht="89.25" x14ac:dyDescent="0.2">
      <c r="A191" t="s">
        <v>57</v>
      </c>
      <c r="E191" s="41" t="s">
        <v>3437</v>
      </c>
    </row>
    <row r="192" spans="1:16" x14ac:dyDescent="0.2">
      <c r="A192" t="s">
        <v>49</v>
      </c>
      <c r="B192" s="36" t="s">
        <v>222</v>
      </c>
      <c r="C192" s="36" t="s">
        <v>3433</v>
      </c>
      <c r="D192" s="37" t="s">
        <v>3396</v>
      </c>
      <c r="E192" s="13" t="s">
        <v>3438</v>
      </c>
      <c r="F192" s="38" t="s">
        <v>504</v>
      </c>
      <c r="G192" s="39">
        <v>126.84</v>
      </c>
      <c r="H192" s="38">
        <v>0</v>
      </c>
      <c r="I192" s="38">
        <f>ROUND(G192*H192,6)</f>
        <v>0</v>
      </c>
      <c r="L192" s="40">
        <v>0</v>
      </c>
      <c r="M192" s="34">
        <f>ROUND(ROUND(L192,2)*ROUND(G192,3),2)</f>
        <v>0</v>
      </c>
      <c r="N192" s="38" t="s">
        <v>269</v>
      </c>
      <c r="O192">
        <f>(M192*21)/100</f>
        <v>0</v>
      </c>
      <c r="P192" t="s">
        <v>27</v>
      </c>
    </row>
    <row r="193" spans="1:16" ht="51" x14ac:dyDescent="0.2">
      <c r="A193" s="37" t="s">
        <v>54</v>
      </c>
      <c r="E193" s="41" t="s">
        <v>3439</v>
      </c>
    </row>
    <row r="194" spans="1:16" x14ac:dyDescent="0.2">
      <c r="A194" s="37" t="s">
        <v>55</v>
      </c>
      <c r="E194" s="42" t="s">
        <v>3440</v>
      </c>
    </row>
    <row r="195" spans="1:16" ht="89.25" x14ac:dyDescent="0.2">
      <c r="A195" t="s">
        <v>57</v>
      </c>
      <c r="E195" s="41" t="s">
        <v>3437</v>
      </c>
    </row>
    <row r="196" spans="1:16" x14ac:dyDescent="0.2">
      <c r="A196" t="s">
        <v>49</v>
      </c>
      <c r="B196" s="36" t="s">
        <v>225</v>
      </c>
      <c r="C196" s="36" t="s">
        <v>3441</v>
      </c>
      <c r="D196" s="37" t="s">
        <v>3392</v>
      </c>
      <c r="E196" s="13" t="s">
        <v>3442</v>
      </c>
      <c r="F196" s="38" t="s">
        <v>52</v>
      </c>
      <c r="G196" s="39">
        <v>12</v>
      </c>
      <c r="H196" s="38">
        <v>0</v>
      </c>
      <c r="I196" s="38">
        <f>ROUND(G196*H196,6)</f>
        <v>0</v>
      </c>
      <c r="L196" s="40">
        <v>0</v>
      </c>
      <c r="M196" s="34">
        <f>ROUND(ROUND(L196,2)*ROUND(G196,3),2)</f>
        <v>0</v>
      </c>
      <c r="N196" s="38" t="s">
        <v>269</v>
      </c>
      <c r="O196">
        <f>(M196*21)/100</f>
        <v>0</v>
      </c>
      <c r="P196" t="s">
        <v>27</v>
      </c>
    </row>
    <row r="197" spans="1:16" ht="25.5" x14ac:dyDescent="0.2">
      <c r="A197" s="37" t="s">
        <v>54</v>
      </c>
      <c r="E197" s="41" t="s">
        <v>3443</v>
      </c>
    </row>
    <row r="198" spans="1:16" x14ac:dyDescent="0.2">
      <c r="A198" s="37" t="s">
        <v>55</v>
      </c>
      <c r="E198" s="42" t="s">
        <v>5</v>
      </c>
    </row>
    <row r="199" spans="1:16" ht="114.75" x14ac:dyDescent="0.2">
      <c r="A199" t="s">
        <v>57</v>
      </c>
      <c r="E199" s="41" t="s">
        <v>3444</v>
      </c>
    </row>
    <row r="200" spans="1:16" x14ac:dyDescent="0.2">
      <c r="A200" t="s">
        <v>49</v>
      </c>
      <c r="B200" s="36" t="s">
        <v>229</v>
      </c>
      <c r="C200" s="36" t="s">
        <v>3441</v>
      </c>
      <c r="D200" s="37" t="s">
        <v>3396</v>
      </c>
      <c r="E200" s="13" t="s">
        <v>3442</v>
      </c>
      <c r="F200" s="38" t="s">
        <v>52</v>
      </c>
      <c r="G200" s="39">
        <v>4</v>
      </c>
      <c r="H200" s="38">
        <v>0</v>
      </c>
      <c r="I200" s="38">
        <f>ROUND(G200*H200,6)</f>
        <v>0</v>
      </c>
      <c r="L200" s="40">
        <v>0</v>
      </c>
      <c r="M200" s="34">
        <f>ROUND(ROUND(L200,2)*ROUND(G200,3),2)</f>
        <v>0</v>
      </c>
      <c r="N200" s="38" t="s">
        <v>269</v>
      </c>
      <c r="O200">
        <f>(M200*21)/100</f>
        <v>0</v>
      </c>
      <c r="P200" t="s">
        <v>27</v>
      </c>
    </row>
    <row r="201" spans="1:16" ht="25.5" x14ac:dyDescent="0.2">
      <c r="A201" s="37" t="s">
        <v>54</v>
      </c>
      <c r="E201" s="41" t="s">
        <v>3445</v>
      </c>
    </row>
    <row r="202" spans="1:16" x14ac:dyDescent="0.2">
      <c r="A202" s="37" t="s">
        <v>55</v>
      </c>
      <c r="E202" s="42" t="s">
        <v>5</v>
      </c>
    </row>
    <row r="203" spans="1:16" ht="114.75" x14ac:dyDescent="0.2">
      <c r="A203" t="s">
        <v>57</v>
      </c>
      <c r="E203" s="41" t="s">
        <v>3444</v>
      </c>
    </row>
    <row r="204" spans="1:16" x14ac:dyDescent="0.2">
      <c r="A204" t="s">
        <v>49</v>
      </c>
      <c r="B204" s="36" t="s">
        <v>232</v>
      </c>
      <c r="C204" s="36" t="s">
        <v>3446</v>
      </c>
      <c r="D204" s="37" t="s">
        <v>5</v>
      </c>
      <c r="E204" s="13" t="s">
        <v>3447</v>
      </c>
      <c r="F204" s="38" t="s">
        <v>52</v>
      </c>
      <c r="G204" s="39">
        <v>30</v>
      </c>
      <c r="H204" s="38">
        <v>0</v>
      </c>
      <c r="I204" s="38">
        <f>ROUND(G204*H204,6)</f>
        <v>0</v>
      </c>
      <c r="L204" s="40">
        <v>0</v>
      </c>
      <c r="M204" s="34">
        <f>ROUND(ROUND(L204,2)*ROUND(G204,3),2)</f>
        <v>0</v>
      </c>
      <c r="N204" s="38" t="s">
        <v>269</v>
      </c>
      <c r="O204">
        <f>(M204*21)/100</f>
        <v>0</v>
      </c>
      <c r="P204" t="s">
        <v>27</v>
      </c>
    </row>
    <row r="205" spans="1:16" ht="25.5" x14ac:dyDescent="0.2">
      <c r="A205" s="37" t="s">
        <v>54</v>
      </c>
      <c r="E205" s="41" t="s">
        <v>3448</v>
      </c>
    </row>
    <row r="206" spans="1:16" x14ac:dyDescent="0.2">
      <c r="A206" s="37" t="s">
        <v>55</v>
      </c>
      <c r="E206" s="42" t="s">
        <v>5</v>
      </c>
    </row>
    <row r="207" spans="1:16" ht="114.75" x14ac:dyDescent="0.2">
      <c r="A207" t="s">
        <v>57</v>
      </c>
      <c r="E207" s="41" t="s">
        <v>3449</v>
      </c>
    </row>
    <row r="208" spans="1:16" x14ac:dyDescent="0.2">
      <c r="A208" t="s">
        <v>49</v>
      </c>
      <c r="B208" s="36" t="s">
        <v>236</v>
      </c>
      <c r="C208" s="36" t="s">
        <v>3450</v>
      </c>
      <c r="D208" s="37" t="s">
        <v>5</v>
      </c>
      <c r="E208" s="13" t="s">
        <v>3451</v>
      </c>
      <c r="F208" s="38" t="s">
        <v>52</v>
      </c>
      <c r="G208" s="39">
        <v>41</v>
      </c>
      <c r="H208" s="38">
        <v>0</v>
      </c>
      <c r="I208" s="38">
        <f>ROUND(G208*H208,6)</f>
        <v>0</v>
      </c>
      <c r="L208" s="40">
        <v>0</v>
      </c>
      <c r="M208" s="34">
        <f>ROUND(ROUND(L208,2)*ROUND(G208,3),2)</f>
        <v>0</v>
      </c>
      <c r="N208" s="38" t="s">
        <v>269</v>
      </c>
      <c r="O208">
        <f>(M208*21)/100</f>
        <v>0</v>
      </c>
      <c r="P208" t="s">
        <v>27</v>
      </c>
    </row>
    <row r="209" spans="1:16" ht="25.5" x14ac:dyDescent="0.2">
      <c r="A209" s="37" t="s">
        <v>54</v>
      </c>
      <c r="E209" s="41" t="s">
        <v>3452</v>
      </c>
    </row>
    <row r="210" spans="1:16" x14ac:dyDescent="0.2">
      <c r="A210" s="37" t="s">
        <v>55</v>
      </c>
      <c r="E210" s="42" t="s">
        <v>3453</v>
      </c>
    </row>
    <row r="211" spans="1:16" ht="114.75" x14ac:dyDescent="0.2">
      <c r="A211" t="s">
        <v>57</v>
      </c>
      <c r="E211" s="41" t="s">
        <v>3454</v>
      </c>
    </row>
    <row r="212" spans="1:16" x14ac:dyDescent="0.2">
      <c r="A212" t="s">
        <v>49</v>
      </c>
      <c r="B212" s="36" t="s">
        <v>240</v>
      </c>
      <c r="C212" s="36" t="s">
        <v>3455</v>
      </c>
      <c r="D212" s="37" t="s">
        <v>5</v>
      </c>
      <c r="E212" s="13" t="s">
        <v>3456</v>
      </c>
      <c r="F212" s="38" t="s">
        <v>52</v>
      </c>
      <c r="G212" s="39">
        <v>59</v>
      </c>
      <c r="H212" s="38">
        <v>0</v>
      </c>
      <c r="I212" s="38">
        <f>ROUND(G212*H212,6)</f>
        <v>0</v>
      </c>
      <c r="L212" s="40">
        <v>0</v>
      </c>
      <c r="M212" s="34">
        <f>ROUND(ROUND(L212,2)*ROUND(G212,3),2)</f>
        <v>0</v>
      </c>
      <c r="N212" s="38" t="s">
        <v>269</v>
      </c>
      <c r="O212">
        <f>(M212*21)/100</f>
        <v>0</v>
      </c>
      <c r="P212" t="s">
        <v>27</v>
      </c>
    </row>
    <row r="213" spans="1:16" ht="25.5" x14ac:dyDescent="0.2">
      <c r="A213" s="37" t="s">
        <v>54</v>
      </c>
      <c r="E213" s="41" t="s">
        <v>3457</v>
      </c>
    </row>
    <row r="214" spans="1:16" x14ac:dyDescent="0.2">
      <c r="A214" s="37" t="s">
        <v>55</v>
      </c>
      <c r="E214" s="42" t="s">
        <v>3458</v>
      </c>
    </row>
    <row r="215" spans="1:16" ht="114.75" x14ac:dyDescent="0.2">
      <c r="A215" t="s">
        <v>57</v>
      </c>
      <c r="E215" s="41" t="s">
        <v>3459</v>
      </c>
    </row>
    <row r="216" spans="1:16" x14ac:dyDescent="0.2">
      <c r="A216" t="s">
        <v>49</v>
      </c>
      <c r="B216" s="36" t="s">
        <v>1477</v>
      </c>
      <c r="C216" s="36" t="s">
        <v>3460</v>
      </c>
      <c r="D216" s="37" t="s">
        <v>5</v>
      </c>
      <c r="E216" s="13" t="s">
        <v>3461</v>
      </c>
      <c r="F216" s="38" t="s">
        <v>288</v>
      </c>
      <c r="G216" s="39">
        <v>594.27</v>
      </c>
      <c r="H216" s="38">
        <v>0</v>
      </c>
      <c r="I216" s="38">
        <f>ROUND(G216*H216,6)</f>
        <v>0</v>
      </c>
      <c r="L216" s="40">
        <v>0</v>
      </c>
      <c r="M216" s="34">
        <f>ROUND(ROUND(L216,2)*ROUND(G216,3),2)</f>
        <v>0</v>
      </c>
      <c r="N216" s="38" t="s">
        <v>488</v>
      </c>
      <c r="O216">
        <f>(M216*21)/100</f>
        <v>0</v>
      </c>
      <c r="P216" t="s">
        <v>27</v>
      </c>
    </row>
    <row r="217" spans="1:16" ht="25.5" x14ac:dyDescent="0.2">
      <c r="A217" s="37" t="s">
        <v>54</v>
      </c>
      <c r="E217" s="41" t="s">
        <v>3462</v>
      </c>
    </row>
    <row r="218" spans="1:16" x14ac:dyDescent="0.2">
      <c r="A218" s="37" t="s">
        <v>55</v>
      </c>
      <c r="E218" s="42" t="s">
        <v>3463</v>
      </c>
    </row>
    <row r="219" spans="1:16" ht="114.75" x14ac:dyDescent="0.2">
      <c r="A219" t="s">
        <v>57</v>
      </c>
      <c r="E219" s="41" t="s">
        <v>3380</v>
      </c>
    </row>
    <row r="220" spans="1:16" x14ac:dyDescent="0.2">
      <c r="A220" t="s">
        <v>46</v>
      </c>
      <c r="C220" s="33" t="s">
        <v>26</v>
      </c>
      <c r="E220" s="35" t="s">
        <v>1742</v>
      </c>
      <c r="J220" s="34">
        <f>0</f>
        <v>0</v>
      </c>
      <c r="K220" s="34">
        <f>0</f>
        <v>0</v>
      </c>
      <c r="L220" s="34">
        <f>0+L221+L225+L229+L233+L237+L241+L245+L249+L253+L257+L261+L265</f>
        <v>0</v>
      </c>
      <c r="M220" s="34">
        <f>0+M221+M225+M229+M233+M237+M241+M245+M249+M253+M257+M261+M265</f>
        <v>0</v>
      </c>
    </row>
    <row r="221" spans="1:16" x14ac:dyDescent="0.2">
      <c r="A221" t="s">
        <v>49</v>
      </c>
      <c r="B221" s="36" t="s">
        <v>243</v>
      </c>
      <c r="C221" s="36" t="s">
        <v>1958</v>
      </c>
      <c r="D221" s="37" t="s">
        <v>5</v>
      </c>
      <c r="E221" s="13" t="s">
        <v>1959</v>
      </c>
      <c r="F221" s="38" t="s">
        <v>283</v>
      </c>
      <c r="G221" s="39">
        <v>1.9</v>
      </c>
      <c r="H221" s="38">
        <v>0</v>
      </c>
      <c r="I221" s="38">
        <f>ROUND(G221*H221,6)</f>
        <v>0</v>
      </c>
      <c r="L221" s="40">
        <v>0</v>
      </c>
      <c r="M221" s="34">
        <f>ROUND(ROUND(L221,2)*ROUND(G221,3),2)</f>
        <v>0</v>
      </c>
      <c r="N221" s="38" t="s">
        <v>488</v>
      </c>
      <c r="O221">
        <f>(M221*21)/100</f>
        <v>0</v>
      </c>
      <c r="P221" t="s">
        <v>27</v>
      </c>
    </row>
    <row r="222" spans="1:16" ht="25.5" x14ac:dyDescent="0.2">
      <c r="A222" s="37" t="s">
        <v>54</v>
      </c>
      <c r="E222" s="41" t="s">
        <v>3464</v>
      </c>
    </row>
    <row r="223" spans="1:16" x14ac:dyDescent="0.2">
      <c r="A223" s="37" t="s">
        <v>55</v>
      </c>
      <c r="E223" s="42" t="s">
        <v>3465</v>
      </c>
    </row>
    <row r="224" spans="1:16" ht="369.75" x14ac:dyDescent="0.2">
      <c r="A224" t="s">
        <v>57</v>
      </c>
      <c r="E224" s="41" t="s">
        <v>1775</v>
      </c>
    </row>
    <row r="225" spans="1:16" x14ac:dyDescent="0.2">
      <c r="A225" t="s">
        <v>49</v>
      </c>
      <c r="B225" s="36" t="s">
        <v>247</v>
      </c>
      <c r="C225" s="36" t="s">
        <v>3466</v>
      </c>
      <c r="D225" s="37" t="s">
        <v>5</v>
      </c>
      <c r="E225" s="13" t="s">
        <v>3467</v>
      </c>
      <c r="F225" s="38" t="s">
        <v>629</v>
      </c>
      <c r="G225" s="39">
        <v>0.123</v>
      </c>
      <c r="H225" s="38">
        <v>0</v>
      </c>
      <c r="I225" s="38">
        <f>ROUND(G225*H225,6)</f>
        <v>0</v>
      </c>
      <c r="L225" s="40">
        <v>0</v>
      </c>
      <c r="M225" s="34">
        <f>ROUND(ROUND(L225,2)*ROUND(G225,3),2)</f>
        <v>0</v>
      </c>
      <c r="N225" s="38" t="s">
        <v>488</v>
      </c>
      <c r="O225">
        <f>(M225*21)/100</f>
        <v>0</v>
      </c>
      <c r="P225" t="s">
        <v>27</v>
      </c>
    </row>
    <row r="226" spans="1:16" x14ac:dyDescent="0.2">
      <c r="A226" s="37" t="s">
        <v>54</v>
      </c>
      <c r="E226" s="41" t="s">
        <v>5</v>
      </c>
    </row>
    <row r="227" spans="1:16" x14ac:dyDescent="0.2">
      <c r="A227" s="37" t="s">
        <v>55</v>
      </c>
      <c r="E227" s="42" t="s">
        <v>3468</v>
      </c>
    </row>
    <row r="228" spans="1:16" ht="267.75" x14ac:dyDescent="0.2">
      <c r="A228" t="s">
        <v>57</v>
      </c>
      <c r="E228" s="41" t="s">
        <v>1752</v>
      </c>
    </row>
    <row r="229" spans="1:16" x14ac:dyDescent="0.2">
      <c r="A229" t="s">
        <v>49</v>
      </c>
      <c r="B229" s="36" t="s">
        <v>251</v>
      </c>
      <c r="C229" s="36" t="s">
        <v>3469</v>
      </c>
      <c r="D229" s="37" t="s">
        <v>5</v>
      </c>
      <c r="E229" s="13" t="s">
        <v>3470</v>
      </c>
      <c r="F229" s="38" t="s">
        <v>629</v>
      </c>
      <c r="G229" s="39">
        <v>7.0000000000000007E-2</v>
      </c>
      <c r="H229" s="38">
        <v>0</v>
      </c>
      <c r="I229" s="38">
        <f>ROUND(G229*H229,6)</f>
        <v>0</v>
      </c>
      <c r="L229" s="40">
        <v>0</v>
      </c>
      <c r="M229" s="34">
        <f>ROUND(ROUND(L229,2)*ROUND(G229,3),2)</f>
        <v>0</v>
      </c>
      <c r="N229" s="38" t="s">
        <v>488</v>
      </c>
      <c r="O229">
        <f>(M229*21)/100</f>
        <v>0</v>
      </c>
      <c r="P229" t="s">
        <v>27</v>
      </c>
    </row>
    <row r="230" spans="1:16" x14ac:dyDescent="0.2">
      <c r="A230" s="37" t="s">
        <v>54</v>
      </c>
      <c r="E230" s="41" t="s">
        <v>5</v>
      </c>
    </row>
    <row r="231" spans="1:16" x14ac:dyDescent="0.2">
      <c r="A231" s="37" t="s">
        <v>55</v>
      </c>
      <c r="E231" s="42" t="s">
        <v>3471</v>
      </c>
    </row>
    <row r="232" spans="1:16" ht="267.75" x14ac:dyDescent="0.2">
      <c r="A232" t="s">
        <v>57</v>
      </c>
      <c r="E232" s="41" t="s">
        <v>1752</v>
      </c>
    </row>
    <row r="233" spans="1:16" x14ac:dyDescent="0.2">
      <c r="A233" t="s">
        <v>49</v>
      </c>
      <c r="B233" s="36" t="s">
        <v>254</v>
      </c>
      <c r="C233" s="36" t="s">
        <v>1757</v>
      </c>
      <c r="D233" s="37" t="s">
        <v>5</v>
      </c>
      <c r="E233" s="13" t="s">
        <v>1758</v>
      </c>
      <c r="F233" s="38" t="s">
        <v>819</v>
      </c>
      <c r="G233" s="39">
        <v>3041.03</v>
      </c>
      <c r="H233" s="38">
        <v>0</v>
      </c>
      <c r="I233" s="38">
        <f>ROUND(G233*H233,6)</f>
        <v>0</v>
      </c>
      <c r="L233" s="40">
        <v>0</v>
      </c>
      <c r="M233" s="34">
        <f>ROUND(ROUND(L233,2)*ROUND(G233,3),2)</f>
        <v>0</v>
      </c>
      <c r="N233" s="38" t="s">
        <v>488</v>
      </c>
      <c r="O233">
        <f>(M233*21)/100</f>
        <v>0</v>
      </c>
      <c r="P233" t="s">
        <v>27</v>
      </c>
    </row>
    <row r="234" spans="1:16" ht="127.5" x14ac:dyDescent="0.2">
      <c r="A234" s="37" t="s">
        <v>54</v>
      </c>
      <c r="E234" s="41" t="s">
        <v>3472</v>
      </c>
    </row>
    <row r="235" spans="1:16" x14ac:dyDescent="0.2">
      <c r="A235" s="37" t="s">
        <v>55</v>
      </c>
      <c r="E235" s="42" t="s">
        <v>3473</v>
      </c>
    </row>
    <row r="236" spans="1:16" ht="293.25" x14ac:dyDescent="0.2">
      <c r="A236" t="s">
        <v>57</v>
      </c>
      <c r="E236" s="41" t="s">
        <v>3474</v>
      </c>
    </row>
    <row r="237" spans="1:16" x14ac:dyDescent="0.2">
      <c r="A237" t="s">
        <v>49</v>
      </c>
      <c r="B237" s="36" t="s">
        <v>258</v>
      </c>
      <c r="C237" s="36" t="s">
        <v>3475</v>
      </c>
      <c r="D237" s="37" t="s">
        <v>5</v>
      </c>
      <c r="E237" s="13" t="s">
        <v>3476</v>
      </c>
      <c r="F237" s="38" t="s">
        <v>283</v>
      </c>
      <c r="G237" s="39">
        <v>51.1</v>
      </c>
      <c r="H237" s="38">
        <v>0</v>
      </c>
      <c r="I237" s="38">
        <f>ROUND(G237*H237,6)</f>
        <v>0</v>
      </c>
      <c r="L237" s="40">
        <v>0</v>
      </c>
      <c r="M237" s="34">
        <f>ROUND(ROUND(L237,2)*ROUND(G237,3),2)</f>
        <v>0</v>
      </c>
      <c r="N237" s="38" t="s">
        <v>269</v>
      </c>
      <c r="O237">
        <f>(M237*21)/100</f>
        <v>0</v>
      </c>
      <c r="P237" t="s">
        <v>27</v>
      </c>
    </row>
    <row r="238" spans="1:16" ht="25.5" x14ac:dyDescent="0.2">
      <c r="A238" s="37" t="s">
        <v>54</v>
      </c>
      <c r="E238" s="41" t="s">
        <v>3477</v>
      </c>
    </row>
    <row r="239" spans="1:16" x14ac:dyDescent="0.2">
      <c r="A239" s="37" t="s">
        <v>55</v>
      </c>
      <c r="E239" s="42" t="s">
        <v>5</v>
      </c>
    </row>
    <row r="240" spans="1:16" ht="382.5" x14ac:dyDescent="0.2">
      <c r="A240" t="s">
        <v>57</v>
      </c>
      <c r="E240" s="41" t="s">
        <v>3478</v>
      </c>
    </row>
    <row r="241" spans="1:16" x14ac:dyDescent="0.2">
      <c r="A241" t="s">
        <v>49</v>
      </c>
      <c r="B241" s="36" t="s">
        <v>262</v>
      </c>
      <c r="C241" s="36" t="s">
        <v>3479</v>
      </c>
      <c r="D241" s="37" t="s">
        <v>5</v>
      </c>
      <c r="E241" s="13" t="s">
        <v>3480</v>
      </c>
      <c r="F241" s="38" t="s">
        <v>629</v>
      </c>
      <c r="G241" s="39">
        <v>7.5380000000000003</v>
      </c>
      <c r="H241" s="38">
        <v>0</v>
      </c>
      <c r="I241" s="38">
        <f>ROUND(G241*H241,6)</f>
        <v>0</v>
      </c>
      <c r="L241" s="40">
        <v>0</v>
      </c>
      <c r="M241" s="34">
        <f>ROUND(ROUND(L241,2)*ROUND(G241,3),2)</f>
        <v>0</v>
      </c>
      <c r="N241" s="38" t="s">
        <v>269</v>
      </c>
      <c r="O241">
        <f>(M241*21)/100</f>
        <v>0</v>
      </c>
      <c r="P241" t="s">
        <v>27</v>
      </c>
    </row>
    <row r="242" spans="1:16" x14ac:dyDescent="0.2">
      <c r="A242" s="37" t="s">
        <v>54</v>
      </c>
      <c r="E242" s="41" t="s">
        <v>3481</v>
      </c>
    </row>
    <row r="243" spans="1:16" x14ac:dyDescent="0.2">
      <c r="A243" s="37" t="s">
        <v>55</v>
      </c>
      <c r="E243" s="42" t="s">
        <v>5</v>
      </c>
    </row>
    <row r="244" spans="1:16" ht="242.25" x14ac:dyDescent="0.2">
      <c r="A244" t="s">
        <v>57</v>
      </c>
      <c r="E244" s="41" t="s">
        <v>3482</v>
      </c>
    </row>
    <row r="245" spans="1:16" x14ac:dyDescent="0.2">
      <c r="A245" t="s">
        <v>49</v>
      </c>
      <c r="B245" s="36" t="s">
        <v>264</v>
      </c>
      <c r="C245" s="36" t="s">
        <v>3483</v>
      </c>
      <c r="D245" s="37" t="s">
        <v>5</v>
      </c>
      <c r="E245" s="13" t="s">
        <v>3484</v>
      </c>
      <c r="F245" s="38" t="s">
        <v>629</v>
      </c>
      <c r="G245" s="39">
        <v>2.3359999999999999</v>
      </c>
      <c r="H245" s="38">
        <v>0</v>
      </c>
      <c r="I245" s="38">
        <f>ROUND(G245*H245,6)</f>
        <v>0</v>
      </c>
      <c r="L245" s="40">
        <v>0</v>
      </c>
      <c r="M245" s="34">
        <f>ROUND(ROUND(L245,2)*ROUND(G245,3),2)</f>
        <v>0</v>
      </c>
      <c r="N245" s="38" t="s">
        <v>269</v>
      </c>
      <c r="O245">
        <f>(M245*21)/100</f>
        <v>0</v>
      </c>
      <c r="P245" t="s">
        <v>27</v>
      </c>
    </row>
    <row r="246" spans="1:16" x14ac:dyDescent="0.2">
      <c r="A246" s="37" t="s">
        <v>54</v>
      </c>
      <c r="E246" s="41" t="s">
        <v>3481</v>
      </c>
    </row>
    <row r="247" spans="1:16" x14ac:dyDescent="0.2">
      <c r="A247" s="37" t="s">
        <v>55</v>
      </c>
      <c r="E247" s="42" t="s">
        <v>5</v>
      </c>
    </row>
    <row r="248" spans="1:16" ht="242.25" x14ac:dyDescent="0.2">
      <c r="A248" t="s">
        <v>57</v>
      </c>
      <c r="E248" s="41" t="s">
        <v>3482</v>
      </c>
    </row>
    <row r="249" spans="1:16" x14ac:dyDescent="0.2">
      <c r="A249" t="s">
        <v>49</v>
      </c>
      <c r="B249" s="36" t="s">
        <v>266</v>
      </c>
      <c r="C249" s="36" t="s">
        <v>3485</v>
      </c>
      <c r="D249" s="37" t="s">
        <v>5</v>
      </c>
      <c r="E249" s="13" t="s">
        <v>3486</v>
      </c>
      <c r="F249" s="38" t="s">
        <v>504</v>
      </c>
      <c r="G249" s="39">
        <v>2.2999999999999998</v>
      </c>
      <c r="H249" s="38">
        <v>0</v>
      </c>
      <c r="I249" s="38">
        <f>ROUND(G249*H249,6)</f>
        <v>0</v>
      </c>
      <c r="L249" s="40">
        <v>0</v>
      </c>
      <c r="M249" s="34">
        <f>ROUND(ROUND(L249,2)*ROUND(G249,3),2)</f>
        <v>0</v>
      </c>
      <c r="N249" s="38" t="s">
        <v>269</v>
      </c>
      <c r="O249">
        <f>(M249*21)/100</f>
        <v>0</v>
      </c>
      <c r="P249" t="s">
        <v>27</v>
      </c>
    </row>
    <row r="250" spans="1:16" ht="51" x14ac:dyDescent="0.2">
      <c r="A250" s="37" t="s">
        <v>54</v>
      </c>
      <c r="E250" s="41" t="s">
        <v>3487</v>
      </c>
    </row>
    <row r="251" spans="1:16" x14ac:dyDescent="0.2">
      <c r="A251" s="37" t="s">
        <v>55</v>
      </c>
      <c r="E251" s="42" t="s">
        <v>3488</v>
      </c>
    </row>
    <row r="252" spans="1:16" ht="204" x14ac:dyDescent="0.2">
      <c r="A252" t="s">
        <v>57</v>
      </c>
      <c r="E252" s="41" t="s">
        <v>3489</v>
      </c>
    </row>
    <row r="253" spans="1:16" x14ac:dyDescent="0.2">
      <c r="A253" t="s">
        <v>49</v>
      </c>
      <c r="B253" s="36" t="s">
        <v>271</v>
      </c>
      <c r="C253" s="36" t="s">
        <v>3490</v>
      </c>
      <c r="D253" s="37" t="s">
        <v>5</v>
      </c>
      <c r="E253" s="13" t="s">
        <v>3491</v>
      </c>
      <c r="F253" s="38" t="s">
        <v>283</v>
      </c>
      <c r="G253" s="39">
        <v>823.24</v>
      </c>
      <c r="H253" s="38">
        <v>0</v>
      </c>
      <c r="I253" s="38">
        <f>ROUND(G253*H253,6)</f>
        <v>0</v>
      </c>
      <c r="L253" s="40">
        <v>0</v>
      </c>
      <c r="M253" s="34">
        <f>ROUND(ROUND(L253,2)*ROUND(G253,3),2)</f>
        <v>0</v>
      </c>
      <c r="N253" s="38" t="s">
        <v>269</v>
      </c>
      <c r="O253">
        <f>(M253*21)/100</f>
        <v>0</v>
      </c>
      <c r="P253" t="s">
        <v>27</v>
      </c>
    </row>
    <row r="254" spans="1:16" ht="51" x14ac:dyDescent="0.2">
      <c r="A254" s="37" t="s">
        <v>54</v>
      </c>
      <c r="E254" s="41" t="s">
        <v>3492</v>
      </c>
    </row>
    <row r="255" spans="1:16" x14ac:dyDescent="0.2">
      <c r="A255" s="37" t="s">
        <v>55</v>
      </c>
      <c r="E255" s="42" t="s">
        <v>3493</v>
      </c>
    </row>
    <row r="256" spans="1:16" ht="409.5" x14ac:dyDescent="0.2">
      <c r="A256" t="s">
        <v>57</v>
      </c>
      <c r="E256" s="41" t="s">
        <v>3494</v>
      </c>
    </row>
    <row r="257" spans="1:16" x14ac:dyDescent="0.2">
      <c r="A257" t="s">
        <v>49</v>
      </c>
      <c r="B257" s="36" t="s">
        <v>275</v>
      </c>
      <c r="C257" s="36" t="s">
        <v>3495</v>
      </c>
      <c r="D257" s="37" t="s">
        <v>3392</v>
      </c>
      <c r="E257" s="13" t="s">
        <v>3496</v>
      </c>
      <c r="F257" s="38" t="s">
        <v>504</v>
      </c>
      <c r="G257" s="39">
        <v>10</v>
      </c>
      <c r="H257" s="38">
        <v>0</v>
      </c>
      <c r="I257" s="38">
        <f>ROUND(G257*H257,6)</f>
        <v>0</v>
      </c>
      <c r="L257" s="40">
        <v>0</v>
      </c>
      <c r="M257" s="34">
        <f>ROUND(ROUND(L257,2)*ROUND(G257,3),2)</f>
        <v>0</v>
      </c>
      <c r="N257" s="38" t="s">
        <v>269</v>
      </c>
      <c r="O257">
        <f>(M257*21)/100</f>
        <v>0</v>
      </c>
      <c r="P257" t="s">
        <v>27</v>
      </c>
    </row>
    <row r="258" spans="1:16" x14ac:dyDescent="0.2">
      <c r="A258" s="37" t="s">
        <v>54</v>
      </c>
      <c r="E258" s="41" t="s">
        <v>3497</v>
      </c>
    </row>
    <row r="259" spans="1:16" x14ac:dyDescent="0.2">
      <c r="A259" s="37" t="s">
        <v>55</v>
      </c>
      <c r="E259" s="42" t="s">
        <v>5</v>
      </c>
    </row>
    <row r="260" spans="1:16" ht="102" x14ac:dyDescent="0.2">
      <c r="A260" t="s">
        <v>57</v>
      </c>
      <c r="E260" s="41" t="s">
        <v>3498</v>
      </c>
    </row>
    <row r="261" spans="1:16" x14ac:dyDescent="0.2">
      <c r="A261" t="s">
        <v>49</v>
      </c>
      <c r="B261" s="36" t="s">
        <v>280</v>
      </c>
      <c r="C261" s="36" t="s">
        <v>3495</v>
      </c>
      <c r="D261" s="37" t="s">
        <v>3396</v>
      </c>
      <c r="E261" s="13" t="s">
        <v>3499</v>
      </c>
      <c r="F261" s="38" t="s">
        <v>1355</v>
      </c>
      <c r="G261" s="39">
        <v>1</v>
      </c>
      <c r="H261" s="38">
        <v>0</v>
      </c>
      <c r="I261" s="38">
        <f>ROUND(G261*H261,6)</f>
        <v>0</v>
      </c>
      <c r="L261" s="40">
        <v>0</v>
      </c>
      <c r="M261" s="34">
        <f>ROUND(ROUND(L261,2)*ROUND(G261,3),2)</f>
        <v>0</v>
      </c>
      <c r="N261" s="38" t="s">
        <v>269</v>
      </c>
      <c r="O261">
        <f>(M261*21)/100</f>
        <v>0</v>
      </c>
      <c r="P261" t="s">
        <v>27</v>
      </c>
    </row>
    <row r="262" spans="1:16" ht="25.5" x14ac:dyDescent="0.2">
      <c r="A262" s="37" t="s">
        <v>54</v>
      </c>
      <c r="E262" s="41" t="s">
        <v>3500</v>
      </c>
    </row>
    <row r="263" spans="1:16" x14ac:dyDescent="0.2">
      <c r="A263" s="37" t="s">
        <v>55</v>
      </c>
      <c r="E263" s="42" t="s">
        <v>5</v>
      </c>
    </row>
    <row r="264" spans="1:16" ht="102" x14ac:dyDescent="0.2">
      <c r="A264" t="s">
        <v>57</v>
      </c>
      <c r="E264" s="41" t="s">
        <v>3498</v>
      </c>
    </row>
    <row r="265" spans="1:16" x14ac:dyDescent="0.2">
      <c r="A265" t="s">
        <v>49</v>
      </c>
      <c r="B265" s="36" t="s">
        <v>1415</v>
      </c>
      <c r="C265" s="36" t="s">
        <v>3501</v>
      </c>
      <c r="D265" s="37" t="s">
        <v>5</v>
      </c>
      <c r="E265" s="13" t="s">
        <v>3502</v>
      </c>
      <c r="F265" s="38" t="s">
        <v>504</v>
      </c>
      <c r="G265" s="39">
        <v>939.42600000000004</v>
      </c>
      <c r="H265" s="38">
        <v>0</v>
      </c>
      <c r="I265" s="38">
        <f>ROUND(G265*H265,6)</f>
        <v>0</v>
      </c>
      <c r="L265" s="40">
        <v>0</v>
      </c>
      <c r="M265" s="34">
        <f>ROUND(ROUND(L265,2)*ROUND(G265,3),2)</f>
        <v>0</v>
      </c>
      <c r="N265" s="38" t="s">
        <v>488</v>
      </c>
      <c r="O265">
        <f>(M265*21)/100</f>
        <v>0</v>
      </c>
      <c r="P265" t="s">
        <v>27</v>
      </c>
    </row>
    <row r="266" spans="1:16" ht="25.5" x14ac:dyDescent="0.2">
      <c r="A266" s="37" t="s">
        <v>54</v>
      </c>
      <c r="E266" s="41" t="s">
        <v>3503</v>
      </c>
    </row>
    <row r="267" spans="1:16" x14ac:dyDescent="0.2">
      <c r="A267" s="37" t="s">
        <v>55</v>
      </c>
      <c r="E267" s="42" t="s">
        <v>3504</v>
      </c>
    </row>
    <row r="268" spans="1:16" ht="102" x14ac:dyDescent="0.2">
      <c r="A268" t="s">
        <v>57</v>
      </c>
      <c r="E268" s="41" t="s">
        <v>3505</v>
      </c>
    </row>
    <row r="269" spans="1:16" x14ac:dyDescent="0.2">
      <c r="A269" t="s">
        <v>46</v>
      </c>
      <c r="C269" s="33" t="s">
        <v>65</v>
      </c>
      <c r="E269" s="35" t="s">
        <v>1646</v>
      </c>
      <c r="J269" s="34">
        <f>0</f>
        <v>0</v>
      </c>
      <c r="K269" s="34">
        <f>0</f>
        <v>0</v>
      </c>
      <c r="L269" s="34">
        <f>0+L270+L274+L278+L282+L286+L290+L294+L298+L302</f>
        <v>0</v>
      </c>
      <c r="M269" s="34">
        <f>0+M270+M274+M278+M282+M286+M290+M294+M298+M302</f>
        <v>0</v>
      </c>
    </row>
    <row r="270" spans="1:16" x14ac:dyDescent="0.2">
      <c r="A270" t="s">
        <v>49</v>
      </c>
      <c r="B270" s="36" t="s">
        <v>285</v>
      </c>
      <c r="C270" s="36" t="s">
        <v>3506</v>
      </c>
      <c r="D270" s="37" t="s">
        <v>5</v>
      </c>
      <c r="E270" s="13" t="s">
        <v>3507</v>
      </c>
      <c r="F270" s="38" t="s">
        <v>283</v>
      </c>
      <c r="G270" s="39">
        <v>92.4</v>
      </c>
      <c r="H270" s="38">
        <v>0</v>
      </c>
      <c r="I270" s="38">
        <f>ROUND(G270*H270,6)</f>
        <v>0</v>
      </c>
      <c r="L270" s="40">
        <v>0</v>
      </c>
      <c r="M270" s="34">
        <f>ROUND(ROUND(L270,2)*ROUND(G270,3),2)</f>
        <v>0</v>
      </c>
      <c r="N270" s="38" t="s">
        <v>488</v>
      </c>
      <c r="O270">
        <f>(M270*21)/100</f>
        <v>0</v>
      </c>
      <c r="P270" t="s">
        <v>27</v>
      </c>
    </row>
    <row r="271" spans="1:16" ht="25.5" x14ac:dyDescent="0.2">
      <c r="A271" s="37" t="s">
        <v>54</v>
      </c>
      <c r="E271" s="41" t="s">
        <v>3508</v>
      </c>
    </row>
    <row r="272" spans="1:16" x14ac:dyDescent="0.2">
      <c r="A272" s="37" t="s">
        <v>55</v>
      </c>
      <c r="E272" s="42" t="s">
        <v>3509</v>
      </c>
    </row>
    <row r="273" spans="1:16" ht="280.5" x14ac:dyDescent="0.2">
      <c r="A273" t="s">
        <v>57</v>
      </c>
      <c r="E273" s="41" t="s">
        <v>3510</v>
      </c>
    </row>
    <row r="274" spans="1:16" x14ac:dyDescent="0.2">
      <c r="A274" t="s">
        <v>49</v>
      </c>
      <c r="B274" s="36" t="s">
        <v>290</v>
      </c>
      <c r="C274" s="36" t="s">
        <v>1974</v>
      </c>
      <c r="D274" s="37" t="s">
        <v>5</v>
      </c>
      <c r="E274" s="13" t="s">
        <v>1975</v>
      </c>
      <c r="F274" s="38" t="s">
        <v>283</v>
      </c>
      <c r="G274" s="39">
        <v>2.44</v>
      </c>
      <c r="H274" s="38">
        <v>0</v>
      </c>
      <c r="I274" s="38">
        <f>ROUND(G274*H274,6)</f>
        <v>0</v>
      </c>
      <c r="L274" s="40">
        <v>0</v>
      </c>
      <c r="M274" s="34">
        <f>ROUND(ROUND(L274,2)*ROUND(G274,3),2)</f>
        <v>0</v>
      </c>
      <c r="N274" s="38" t="s">
        <v>488</v>
      </c>
      <c r="O274">
        <f>(M274*21)/100</f>
        <v>0</v>
      </c>
      <c r="P274" t="s">
        <v>27</v>
      </c>
    </row>
    <row r="275" spans="1:16" ht="25.5" x14ac:dyDescent="0.2">
      <c r="A275" s="37" t="s">
        <v>54</v>
      </c>
      <c r="E275" s="41" t="s">
        <v>3511</v>
      </c>
    </row>
    <row r="276" spans="1:16" x14ac:dyDescent="0.2">
      <c r="A276" s="37" t="s">
        <v>55</v>
      </c>
      <c r="E276" s="42" t="s">
        <v>3512</v>
      </c>
    </row>
    <row r="277" spans="1:16" ht="369.75" x14ac:dyDescent="0.2">
      <c r="A277" t="s">
        <v>57</v>
      </c>
      <c r="E277" s="41" t="s">
        <v>1775</v>
      </c>
    </row>
    <row r="278" spans="1:16" x14ac:dyDescent="0.2">
      <c r="A278" t="s">
        <v>49</v>
      </c>
      <c r="B278" s="36" t="s">
        <v>294</v>
      </c>
      <c r="C278" s="36" t="s">
        <v>1653</v>
      </c>
      <c r="D278" s="37" t="s">
        <v>5</v>
      </c>
      <c r="E278" s="13" t="s">
        <v>1654</v>
      </c>
      <c r="F278" s="38" t="s">
        <v>283</v>
      </c>
      <c r="G278" s="39">
        <v>7.9</v>
      </c>
      <c r="H278" s="38">
        <v>0</v>
      </c>
      <c r="I278" s="38">
        <f>ROUND(G278*H278,6)</f>
        <v>0</v>
      </c>
      <c r="L278" s="40">
        <v>0</v>
      </c>
      <c r="M278" s="34">
        <f>ROUND(ROUND(L278,2)*ROUND(G278,3),2)</f>
        <v>0</v>
      </c>
      <c r="N278" s="38" t="s">
        <v>488</v>
      </c>
      <c r="O278">
        <f>(M278*21)/100</f>
        <v>0</v>
      </c>
      <c r="P278" t="s">
        <v>27</v>
      </c>
    </row>
    <row r="279" spans="1:16" ht="25.5" x14ac:dyDescent="0.2">
      <c r="A279" s="37" t="s">
        <v>54</v>
      </c>
      <c r="E279" s="41" t="s">
        <v>3513</v>
      </c>
    </row>
    <row r="280" spans="1:16" x14ac:dyDescent="0.2">
      <c r="A280" s="37" t="s">
        <v>55</v>
      </c>
      <c r="E280" s="42" t="s">
        <v>3514</v>
      </c>
    </row>
    <row r="281" spans="1:16" ht="38.25" x14ac:dyDescent="0.2">
      <c r="A281" t="s">
        <v>57</v>
      </c>
      <c r="E281" s="41" t="s">
        <v>1784</v>
      </c>
    </row>
    <row r="282" spans="1:16" x14ac:dyDescent="0.2">
      <c r="A282" t="s">
        <v>49</v>
      </c>
      <c r="B282" s="36" t="s">
        <v>298</v>
      </c>
      <c r="C282" s="36" t="s">
        <v>3165</v>
      </c>
      <c r="D282" s="37" t="s">
        <v>5</v>
      </c>
      <c r="E282" s="13" t="s">
        <v>3166</v>
      </c>
      <c r="F282" s="38" t="s">
        <v>283</v>
      </c>
      <c r="G282" s="39">
        <v>8.9499999999999993</v>
      </c>
      <c r="H282" s="38">
        <v>0</v>
      </c>
      <c r="I282" s="38">
        <f>ROUND(G282*H282,6)</f>
        <v>0</v>
      </c>
      <c r="L282" s="40">
        <v>0</v>
      </c>
      <c r="M282" s="34">
        <f>ROUND(ROUND(L282,2)*ROUND(G282,3),2)</f>
        <v>0</v>
      </c>
      <c r="N282" s="38" t="s">
        <v>488</v>
      </c>
      <c r="O282">
        <f>(M282*21)/100</f>
        <v>0</v>
      </c>
      <c r="P282" t="s">
        <v>27</v>
      </c>
    </row>
    <row r="283" spans="1:16" ht="38.25" x14ac:dyDescent="0.2">
      <c r="A283" s="37" t="s">
        <v>54</v>
      </c>
      <c r="E283" s="41" t="s">
        <v>3515</v>
      </c>
    </row>
    <row r="284" spans="1:16" ht="25.5" x14ac:dyDescent="0.2">
      <c r="A284" s="37" t="s">
        <v>55</v>
      </c>
      <c r="E284" s="42" t="s">
        <v>3516</v>
      </c>
    </row>
    <row r="285" spans="1:16" ht="38.25" x14ac:dyDescent="0.2">
      <c r="A285" t="s">
        <v>57</v>
      </c>
      <c r="E285" s="41" t="s">
        <v>1784</v>
      </c>
    </row>
    <row r="286" spans="1:16" x14ac:dyDescent="0.2">
      <c r="A286" t="s">
        <v>49</v>
      </c>
      <c r="B286" s="36" t="s">
        <v>302</v>
      </c>
      <c r="C286" s="36" t="s">
        <v>3517</v>
      </c>
      <c r="D286" s="37" t="s">
        <v>5</v>
      </c>
      <c r="E286" s="13" t="s">
        <v>3518</v>
      </c>
      <c r="F286" s="38" t="s">
        <v>283</v>
      </c>
      <c r="G286" s="39">
        <v>6.42</v>
      </c>
      <c r="H286" s="38">
        <v>0</v>
      </c>
      <c r="I286" s="38">
        <f>ROUND(G286*H286,6)</f>
        <v>0</v>
      </c>
      <c r="L286" s="40">
        <v>0</v>
      </c>
      <c r="M286" s="34">
        <f>ROUND(ROUND(L286,2)*ROUND(G286,3),2)</f>
        <v>0</v>
      </c>
      <c r="N286" s="38" t="s">
        <v>488</v>
      </c>
      <c r="O286">
        <f>(M286*21)/100</f>
        <v>0</v>
      </c>
      <c r="P286" t="s">
        <v>27</v>
      </c>
    </row>
    <row r="287" spans="1:16" ht="25.5" x14ac:dyDescent="0.2">
      <c r="A287" s="37" t="s">
        <v>54</v>
      </c>
      <c r="E287" s="41" t="s">
        <v>3519</v>
      </c>
    </row>
    <row r="288" spans="1:16" ht="25.5" x14ac:dyDescent="0.2">
      <c r="A288" s="37" t="s">
        <v>55</v>
      </c>
      <c r="E288" s="42" t="s">
        <v>3520</v>
      </c>
    </row>
    <row r="289" spans="1:16" ht="369.75" x14ac:dyDescent="0.2">
      <c r="A289" t="s">
        <v>57</v>
      </c>
      <c r="E289" s="41" t="s">
        <v>1775</v>
      </c>
    </row>
    <row r="290" spans="1:16" x14ac:dyDescent="0.2">
      <c r="A290" t="s">
        <v>49</v>
      </c>
      <c r="B290" s="36" t="s">
        <v>306</v>
      </c>
      <c r="C290" s="36" t="s">
        <v>3521</v>
      </c>
      <c r="D290" s="37" t="s">
        <v>5</v>
      </c>
      <c r="E290" s="13" t="s">
        <v>3522</v>
      </c>
      <c r="F290" s="38" t="s">
        <v>283</v>
      </c>
      <c r="G290" s="39">
        <v>164.81800000000001</v>
      </c>
      <c r="H290" s="38">
        <v>0</v>
      </c>
      <c r="I290" s="38">
        <f>ROUND(G290*H290,6)</f>
        <v>0</v>
      </c>
      <c r="L290" s="40">
        <v>0</v>
      </c>
      <c r="M290" s="34">
        <f>ROUND(ROUND(L290,2)*ROUND(G290,3),2)</f>
        <v>0</v>
      </c>
      <c r="N290" s="38" t="s">
        <v>488</v>
      </c>
      <c r="O290">
        <f>(M290*21)/100</f>
        <v>0</v>
      </c>
      <c r="P290" t="s">
        <v>27</v>
      </c>
    </row>
    <row r="291" spans="1:16" ht="51" x14ac:dyDescent="0.2">
      <c r="A291" s="37" t="s">
        <v>54</v>
      </c>
      <c r="E291" s="41" t="s">
        <v>3523</v>
      </c>
    </row>
    <row r="292" spans="1:16" ht="63.75" x14ac:dyDescent="0.2">
      <c r="A292" s="37" t="s">
        <v>55</v>
      </c>
      <c r="E292" s="42" t="s">
        <v>3524</v>
      </c>
    </row>
    <row r="293" spans="1:16" ht="369.75" x14ac:dyDescent="0.2">
      <c r="A293" t="s">
        <v>57</v>
      </c>
      <c r="E293" s="41" t="s">
        <v>1775</v>
      </c>
    </row>
    <row r="294" spans="1:16" x14ac:dyDescent="0.2">
      <c r="A294" t="s">
        <v>49</v>
      </c>
      <c r="B294" s="36" t="s">
        <v>310</v>
      </c>
      <c r="C294" s="36" t="s">
        <v>3525</v>
      </c>
      <c r="D294" s="37" t="s">
        <v>5</v>
      </c>
      <c r="E294" s="13" t="s">
        <v>3526</v>
      </c>
      <c r="F294" s="38" t="s">
        <v>283</v>
      </c>
      <c r="G294" s="39">
        <v>167.99</v>
      </c>
      <c r="H294" s="38">
        <v>0</v>
      </c>
      <c r="I294" s="38">
        <f>ROUND(G294*H294,6)</f>
        <v>0</v>
      </c>
      <c r="L294" s="40">
        <v>0</v>
      </c>
      <c r="M294" s="34">
        <f>ROUND(ROUND(L294,2)*ROUND(G294,3),2)</f>
        <v>0</v>
      </c>
      <c r="N294" s="38" t="s">
        <v>488</v>
      </c>
      <c r="O294">
        <f>(M294*21)/100</f>
        <v>0</v>
      </c>
      <c r="P294" t="s">
        <v>27</v>
      </c>
    </row>
    <row r="295" spans="1:16" ht="25.5" x14ac:dyDescent="0.2">
      <c r="A295" s="37" t="s">
        <v>54</v>
      </c>
      <c r="E295" s="41" t="s">
        <v>3527</v>
      </c>
    </row>
    <row r="296" spans="1:16" x14ac:dyDescent="0.2">
      <c r="A296" s="37" t="s">
        <v>55</v>
      </c>
      <c r="E296" s="42" t="s">
        <v>3528</v>
      </c>
    </row>
    <row r="297" spans="1:16" ht="369.75" x14ac:dyDescent="0.2">
      <c r="A297" t="s">
        <v>57</v>
      </c>
      <c r="E297" s="41" t="s">
        <v>1775</v>
      </c>
    </row>
    <row r="298" spans="1:16" x14ac:dyDescent="0.2">
      <c r="A298" t="s">
        <v>49</v>
      </c>
      <c r="B298" s="36" t="s">
        <v>313</v>
      </c>
      <c r="C298" s="36" t="s">
        <v>1656</v>
      </c>
      <c r="D298" s="37" t="s">
        <v>5</v>
      </c>
      <c r="E298" s="13" t="s">
        <v>1657</v>
      </c>
      <c r="F298" s="38" t="s">
        <v>283</v>
      </c>
      <c r="G298" s="39">
        <v>4.88</v>
      </c>
      <c r="H298" s="38">
        <v>0</v>
      </c>
      <c r="I298" s="38">
        <f>ROUND(G298*H298,6)</f>
        <v>0</v>
      </c>
      <c r="L298" s="40">
        <v>0</v>
      </c>
      <c r="M298" s="34">
        <f>ROUND(ROUND(L298,2)*ROUND(G298,3),2)</f>
        <v>0</v>
      </c>
      <c r="N298" s="38" t="s">
        <v>488</v>
      </c>
      <c r="O298">
        <f>(M298*21)/100</f>
        <v>0</v>
      </c>
      <c r="P298" t="s">
        <v>27</v>
      </c>
    </row>
    <row r="299" spans="1:16" x14ac:dyDescent="0.2">
      <c r="A299" s="37" t="s">
        <v>54</v>
      </c>
      <c r="E299" s="41" t="s">
        <v>3529</v>
      </c>
    </row>
    <row r="300" spans="1:16" x14ac:dyDescent="0.2">
      <c r="A300" s="37" t="s">
        <v>55</v>
      </c>
      <c r="E300" s="42" t="s">
        <v>3530</v>
      </c>
    </row>
    <row r="301" spans="1:16" ht="102" x14ac:dyDescent="0.2">
      <c r="A301" t="s">
        <v>57</v>
      </c>
      <c r="E301" s="41" t="s">
        <v>3531</v>
      </c>
    </row>
    <row r="302" spans="1:16" x14ac:dyDescent="0.2">
      <c r="A302" t="s">
        <v>49</v>
      </c>
      <c r="B302" s="36" t="s">
        <v>317</v>
      </c>
      <c r="C302" s="36" t="s">
        <v>3170</v>
      </c>
      <c r="D302" s="37" t="s">
        <v>5</v>
      </c>
      <c r="E302" s="13" t="s">
        <v>3171</v>
      </c>
      <c r="F302" s="38" t="s">
        <v>504</v>
      </c>
      <c r="G302" s="39">
        <v>5.4720000000000004</v>
      </c>
      <c r="H302" s="38">
        <v>0</v>
      </c>
      <c r="I302" s="38">
        <f>ROUND(G302*H302,6)</f>
        <v>0</v>
      </c>
      <c r="L302" s="40">
        <v>0</v>
      </c>
      <c r="M302" s="34">
        <f>ROUND(ROUND(L302,2)*ROUND(G302,3),2)</f>
        <v>0</v>
      </c>
      <c r="N302" s="38" t="s">
        <v>488</v>
      </c>
      <c r="O302">
        <f>(M302*21)/100</f>
        <v>0</v>
      </c>
      <c r="P302" t="s">
        <v>27</v>
      </c>
    </row>
    <row r="303" spans="1:16" ht="38.25" x14ac:dyDescent="0.2">
      <c r="A303" s="37" t="s">
        <v>54</v>
      </c>
      <c r="E303" s="41" t="s">
        <v>3532</v>
      </c>
    </row>
    <row r="304" spans="1:16" x14ac:dyDescent="0.2">
      <c r="A304" s="37" t="s">
        <v>55</v>
      </c>
      <c r="E304" s="42" t="s">
        <v>3533</v>
      </c>
    </row>
    <row r="305" spans="1:16" ht="127.5" x14ac:dyDescent="0.2">
      <c r="A305" t="s">
        <v>57</v>
      </c>
      <c r="E305" s="41" t="s">
        <v>3534</v>
      </c>
    </row>
    <row r="306" spans="1:16" x14ac:dyDescent="0.2">
      <c r="A306" t="s">
        <v>46</v>
      </c>
      <c r="C306" s="33" t="s">
        <v>69</v>
      </c>
      <c r="E306" s="35" t="s">
        <v>2227</v>
      </c>
      <c r="J306" s="34">
        <f>0</f>
        <v>0</v>
      </c>
      <c r="K306" s="34">
        <f>0</f>
        <v>0</v>
      </c>
      <c r="L306" s="34">
        <f>0+L307+L311+L315</f>
        <v>0</v>
      </c>
      <c r="M306" s="34">
        <f>0+M307+M311+M315</f>
        <v>0</v>
      </c>
    </row>
    <row r="307" spans="1:16" x14ac:dyDescent="0.2">
      <c r="A307" t="s">
        <v>49</v>
      </c>
      <c r="B307" s="36" t="s">
        <v>321</v>
      </c>
      <c r="C307" s="36" t="s">
        <v>3535</v>
      </c>
      <c r="D307" s="37" t="s">
        <v>5</v>
      </c>
      <c r="E307" s="13" t="s">
        <v>3536</v>
      </c>
      <c r="F307" s="38" t="s">
        <v>504</v>
      </c>
      <c r="G307" s="39">
        <v>687.22</v>
      </c>
      <c r="H307" s="38">
        <v>0</v>
      </c>
      <c r="I307" s="38">
        <f>ROUND(G307*H307,6)</f>
        <v>0</v>
      </c>
      <c r="L307" s="40">
        <v>0</v>
      </c>
      <c r="M307" s="34">
        <f>ROUND(ROUND(L307,2)*ROUND(G307,3),2)</f>
        <v>0</v>
      </c>
      <c r="N307" s="38" t="s">
        <v>488</v>
      </c>
      <c r="O307">
        <f>(M307*21)/100</f>
        <v>0</v>
      </c>
      <c r="P307" t="s">
        <v>27</v>
      </c>
    </row>
    <row r="308" spans="1:16" ht="25.5" x14ac:dyDescent="0.2">
      <c r="A308" s="37" t="s">
        <v>54</v>
      </c>
      <c r="E308" s="41" t="s">
        <v>3537</v>
      </c>
    </row>
    <row r="309" spans="1:16" x14ac:dyDescent="0.2">
      <c r="A309" s="37" t="s">
        <v>55</v>
      </c>
      <c r="E309" s="42" t="s">
        <v>3538</v>
      </c>
    </row>
    <row r="310" spans="1:16" ht="102" x14ac:dyDescent="0.2">
      <c r="A310" t="s">
        <v>57</v>
      </c>
      <c r="E310" s="41" t="s">
        <v>3539</v>
      </c>
    </row>
    <row r="311" spans="1:16" x14ac:dyDescent="0.2">
      <c r="A311" t="s">
        <v>49</v>
      </c>
      <c r="B311" s="36" t="s">
        <v>325</v>
      </c>
      <c r="C311" s="36" t="s">
        <v>3540</v>
      </c>
      <c r="D311" s="37" t="s">
        <v>5</v>
      </c>
      <c r="E311" s="13" t="s">
        <v>3541</v>
      </c>
      <c r="F311" s="38" t="s">
        <v>283</v>
      </c>
      <c r="G311" s="39">
        <v>236.3</v>
      </c>
      <c r="H311" s="38">
        <v>0</v>
      </c>
      <c r="I311" s="38">
        <f>ROUND(G311*H311,6)</f>
        <v>0</v>
      </c>
      <c r="L311" s="40">
        <v>0</v>
      </c>
      <c r="M311" s="34">
        <f>ROUND(ROUND(L311,2)*ROUND(G311,3),2)</f>
        <v>0</v>
      </c>
      <c r="N311" s="38" t="s">
        <v>488</v>
      </c>
      <c r="O311">
        <f>(M311*21)/100</f>
        <v>0</v>
      </c>
      <c r="P311" t="s">
        <v>27</v>
      </c>
    </row>
    <row r="312" spans="1:16" ht="25.5" x14ac:dyDescent="0.2">
      <c r="A312" s="37" t="s">
        <v>54</v>
      </c>
      <c r="E312" s="41" t="s">
        <v>3542</v>
      </c>
    </row>
    <row r="313" spans="1:16" x14ac:dyDescent="0.2">
      <c r="A313" s="37" t="s">
        <v>55</v>
      </c>
      <c r="E313" s="42" t="s">
        <v>5</v>
      </c>
    </row>
    <row r="314" spans="1:16" ht="51" x14ac:dyDescent="0.2">
      <c r="A314" t="s">
        <v>57</v>
      </c>
      <c r="E314" s="41" t="s">
        <v>3543</v>
      </c>
    </row>
    <row r="315" spans="1:16" x14ac:dyDescent="0.2">
      <c r="A315" t="s">
        <v>49</v>
      </c>
      <c r="B315" s="36" t="s">
        <v>329</v>
      </c>
      <c r="C315" s="36" t="s">
        <v>3544</v>
      </c>
      <c r="D315" s="37" t="s">
        <v>5</v>
      </c>
      <c r="E315" s="13" t="s">
        <v>3545</v>
      </c>
      <c r="F315" s="38" t="s">
        <v>504</v>
      </c>
      <c r="G315" s="39">
        <v>568.26</v>
      </c>
      <c r="H315" s="38">
        <v>0</v>
      </c>
      <c r="I315" s="38">
        <f>ROUND(G315*H315,6)</f>
        <v>0</v>
      </c>
      <c r="L315" s="40">
        <v>0</v>
      </c>
      <c r="M315" s="34">
        <f>ROUND(ROUND(L315,2)*ROUND(G315,3),2)</f>
        <v>0</v>
      </c>
      <c r="N315" s="38" t="s">
        <v>269</v>
      </c>
      <c r="O315">
        <f>(M315*21)/100</f>
        <v>0</v>
      </c>
      <c r="P315" t="s">
        <v>27</v>
      </c>
    </row>
    <row r="316" spans="1:16" ht="25.5" x14ac:dyDescent="0.2">
      <c r="A316" s="37" t="s">
        <v>54</v>
      </c>
      <c r="E316" s="41" t="s">
        <v>3546</v>
      </c>
    </row>
    <row r="317" spans="1:16" x14ac:dyDescent="0.2">
      <c r="A317" s="37" t="s">
        <v>55</v>
      </c>
      <c r="E317" s="42" t="s">
        <v>3547</v>
      </c>
    </row>
    <row r="318" spans="1:16" ht="153" x14ac:dyDescent="0.2">
      <c r="A318" t="s">
        <v>57</v>
      </c>
      <c r="E318" s="41" t="s">
        <v>3548</v>
      </c>
    </row>
    <row r="319" spans="1:16" x14ac:dyDescent="0.2">
      <c r="A319" t="s">
        <v>46</v>
      </c>
      <c r="C319" s="33" t="s">
        <v>73</v>
      </c>
      <c r="E319" s="35" t="s">
        <v>2516</v>
      </c>
      <c r="J319" s="34">
        <f>0</f>
        <v>0</v>
      </c>
      <c r="K319" s="34">
        <f>0</f>
        <v>0</v>
      </c>
      <c r="L319" s="34">
        <f>0+L320+L324+L328+L332+L336+L340+L344+L348+L352</f>
        <v>0</v>
      </c>
      <c r="M319" s="34">
        <f>0+M320+M324+M328+M332+M336+M340+M344+M348+M352</f>
        <v>0</v>
      </c>
    </row>
    <row r="320" spans="1:16" ht="25.5" x14ac:dyDescent="0.2">
      <c r="A320" t="s">
        <v>49</v>
      </c>
      <c r="B320" s="36" t="s">
        <v>333</v>
      </c>
      <c r="C320" s="36" t="s">
        <v>3549</v>
      </c>
      <c r="D320" s="37" t="s">
        <v>5</v>
      </c>
      <c r="E320" s="13" t="s">
        <v>3550</v>
      </c>
      <c r="F320" s="38" t="s">
        <v>504</v>
      </c>
      <c r="G320" s="39">
        <v>15.247999999999999</v>
      </c>
      <c r="H320" s="38">
        <v>0</v>
      </c>
      <c r="I320" s="38">
        <f>ROUND(G320*H320,6)</f>
        <v>0</v>
      </c>
      <c r="L320" s="40">
        <v>0</v>
      </c>
      <c r="M320" s="34">
        <f>ROUND(ROUND(L320,2)*ROUND(G320,3),2)</f>
        <v>0</v>
      </c>
      <c r="N320" s="38" t="s">
        <v>488</v>
      </c>
      <c r="O320">
        <f>(M320*21)/100</f>
        <v>0</v>
      </c>
      <c r="P320" t="s">
        <v>27</v>
      </c>
    </row>
    <row r="321" spans="1:16" ht="38.25" x14ac:dyDescent="0.2">
      <c r="A321" s="37" t="s">
        <v>54</v>
      </c>
      <c r="E321" s="41" t="s">
        <v>3551</v>
      </c>
    </row>
    <row r="322" spans="1:16" x14ac:dyDescent="0.2">
      <c r="A322" s="37" t="s">
        <v>55</v>
      </c>
      <c r="E322" s="42" t="s">
        <v>3552</v>
      </c>
    </row>
    <row r="323" spans="1:16" ht="76.5" x14ac:dyDescent="0.2">
      <c r="A323" t="s">
        <v>57</v>
      </c>
      <c r="E323" s="41" t="s">
        <v>3553</v>
      </c>
    </row>
    <row r="324" spans="1:16" x14ac:dyDescent="0.2">
      <c r="A324" t="s">
        <v>49</v>
      </c>
      <c r="B324" s="36" t="s">
        <v>337</v>
      </c>
      <c r="C324" s="36" t="s">
        <v>3554</v>
      </c>
      <c r="D324" s="37" t="s">
        <v>5</v>
      </c>
      <c r="E324" s="13" t="s">
        <v>3555</v>
      </c>
      <c r="F324" s="38" t="s">
        <v>504</v>
      </c>
      <c r="G324" s="39">
        <v>1.87</v>
      </c>
      <c r="H324" s="38">
        <v>0</v>
      </c>
      <c r="I324" s="38">
        <f>ROUND(G324*H324,6)</f>
        <v>0</v>
      </c>
      <c r="L324" s="40">
        <v>0</v>
      </c>
      <c r="M324" s="34">
        <f>ROUND(ROUND(L324,2)*ROUND(G324,3),2)</f>
        <v>0</v>
      </c>
      <c r="N324" s="38" t="s">
        <v>488</v>
      </c>
      <c r="O324">
        <f>(M324*21)/100</f>
        <v>0</v>
      </c>
      <c r="P324" t="s">
        <v>27</v>
      </c>
    </row>
    <row r="325" spans="1:16" ht="25.5" x14ac:dyDescent="0.2">
      <c r="A325" s="37" t="s">
        <v>54</v>
      </c>
      <c r="E325" s="41" t="s">
        <v>3556</v>
      </c>
    </row>
    <row r="326" spans="1:16" x14ac:dyDescent="0.2">
      <c r="A326" s="37" t="s">
        <v>55</v>
      </c>
      <c r="E326" s="42" t="s">
        <v>5</v>
      </c>
    </row>
    <row r="327" spans="1:16" ht="76.5" x14ac:dyDescent="0.2">
      <c r="A327" t="s">
        <v>57</v>
      </c>
      <c r="E327" s="41" t="s">
        <v>3553</v>
      </c>
    </row>
    <row r="328" spans="1:16" x14ac:dyDescent="0.2">
      <c r="A328" t="s">
        <v>49</v>
      </c>
      <c r="B328" s="36" t="s">
        <v>342</v>
      </c>
      <c r="C328" s="36" t="s">
        <v>3557</v>
      </c>
      <c r="D328" s="37" t="s">
        <v>5</v>
      </c>
      <c r="E328" s="13" t="s">
        <v>3558</v>
      </c>
      <c r="F328" s="38" t="s">
        <v>288</v>
      </c>
      <c r="G328" s="39">
        <v>21.2</v>
      </c>
      <c r="H328" s="38">
        <v>0</v>
      </c>
      <c r="I328" s="38">
        <f>ROUND(G328*H328,6)</f>
        <v>0</v>
      </c>
      <c r="L328" s="40">
        <v>0</v>
      </c>
      <c r="M328" s="34">
        <f>ROUND(ROUND(L328,2)*ROUND(G328,3),2)</f>
        <v>0</v>
      </c>
      <c r="N328" s="38" t="s">
        <v>488</v>
      </c>
      <c r="O328">
        <f>(M328*21)/100</f>
        <v>0</v>
      </c>
      <c r="P328" t="s">
        <v>27</v>
      </c>
    </row>
    <row r="329" spans="1:16" ht="25.5" x14ac:dyDescent="0.2">
      <c r="A329" s="37" t="s">
        <v>54</v>
      </c>
      <c r="E329" s="41" t="s">
        <v>3559</v>
      </c>
    </row>
    <row r="330" spans="1:16" x14ac:dyDescent="0.2">
      <c r="A330" s="37" t="s">
        <v>55</v>
      </c>
      <c r="E330" s="42" t="s">
        <v>3560</v>
      </c>
    </row>
    <row r="331" spans="1:16" ht="76.5" x14ac:dyDescent="0.2">
      <c r="A331" t="s">
        <v>57</v>
      </c>
      <c r="E331" s="41" t="s">
        <v>3561</v>
      </c>
    </row>
    <row r="332" spans="1:16" x14ac:dyDescent="0.2">
      <c r="A332" t="s">
        <v>49</v>
      </c>
      <c r="B332" s="36" t="s">
        <v>345</v>
      </c>
      <c r="C332" s="36" t="s">
        <v>3562</v>
      </c>
      <c r="D332" s="37" t="s">
        <v>5</v>
      </c>
      <c r="E332" s="13" t="s">
        <v>3563</v>
      </c>
      <c r="F332" s="38" t="s">
        <v>504</v>
      </c>
      <c r="G332" s="39">
        <v>357.875</v>
      </c>
      <c r="H332" s="38">
        <v>0</v>
      </c>
      <c r="I332" s="38">
        <f>ROUND(G332*H332,6)</f>
        <v>0</v>
      </c>
      <c r="L332" s="40">
        <v>0</v>
      </c>
      <c r="M332" s="34">
        <f>ROUND(ROUND(L332,2)*ROUND(G332,3),2)</f>
        <v>0</v>
      </c>
      <c r="N332" s="38" t="s">
        <v>488</v>
      </c>
      <c r="O332">
        <f>(M332*21)/100</f>
        <v>0</v>
      </c>
      <c r="P332" t="s">
        <v>27</v>
      </c>
    </row>
    <row r="333" spans="1:16" ht="38.25" x14ac:dyDescent="0.2">
      <c r="A333" s="37" t="s">
        <v>54</v>
      </c>
      <c r="E333" s="41" t="s">
        <v>3564</v>
      </c>
    </row>
    <row r="334" spans="1:16" ht="25.5" x14ac:dyDescent="0.2">
      <c r="A334" s="37" t="s">
        <v>55</v>
      </c>
      <c r="E334" s="42" t="s">
        <v>3565</v>
      </c>
    </row>
    <row r="335" spans="1:16" ht="89.25" x14ac:dyDescent="0.2">
      <c r="A335" t="s">
        <v>57</v>
      </c>
      <c r="E335" s="41" t="s">
        <v>1820</v>
      </c>
    </row>
    <row r="336" spans="1:16" ht="25.5" x14ac:dyDescent="0.2">
      <c r="A336" t="s">
        <v>49</v>
      </c>
      <c r="B336" s="36" t="s">
        <v>349</v>
      </c>
      <c r="C336" s="36" t="s">
        <v>3566</v>
      </c>
      <c r="D336" s="37" t="s">
        <v>5</v>
      </c>
      <c r="E336" s="13" t="s">
        <v>3567</v>
      </c>
      <c r="F336" s="38" t="s">
        <v>504</v>
      </c>
      <c r="G336" s="39">
        <v>934.08</v>
      </c>
      <c r="H336" s="38">
        <v>0</v>
      </c>
      <c r="I336" s="38">
        <f>ROUND(G336*H336,6)</f>
        <v>0</v>
      </c>
      <c r="L336" s="40">
        <v>0</v>
      </c>
      <c r="M336" s="34">
        <f>ROUND(ROUND(L336,2)*ROUND(G336,3),2)</f>
        <v>0</v>
      </c>
      <c r="N336" s="38" t="s">
        <v>269</v>
      </c>
      <c r="O336">
        <f>(M336*21)/100</f>
        <v>0</v>
      </c>
      <c r="P336" t="s">
        <v>27</v>
      </c>
    </row>
    <row r="337" spans="1:16" ht="25.5" x14ac:dyDescent="0.2">
      <c r="A337" s="37" t="s">
        <v>54</v>
      </c>
      <c r="E337" s="41" t="s">
        <v>3568</v>
      </c>
    </row>
    <row r="338" spans="1:16" x14ac:dyDescent="0.2">
      <c r="A338" s="37" t="s">
        <v>55</v>
      </c>
      <c r="E338" s="42" t="s">
        <v>3569</v>
      </c>
    </row>
    <row r="339" spans="1:16" ht="76.5" x14ac:dyDescent="0.2">
      <c r="A339" t="s">
        <v>57</v>
      </c>
      <c r="E339" s="41" t="s">
        <v>3553</v>
      </c>
    </row>
    <row r="340" spans="1:16" x14ac:dyDescent="0.2">
      <c r="A340" t="s">
        <v>49</v>
      </c>
      <c r="B340" s="36" t="s">
        <v>352</v>
      </c>
      <c r="C340" s="36" t="s">
        <v>3570</v>
      </c>
      <c r="D340" s="37" t="s">
        <v>3392</v>
      </c>
      <c r="E340" s="13" t="s">
        <v>3571</v>
      </c>
      <c r="F340" s="38" t="s">
        <v>288</v>
      </c>
      <c r="G340" s="39">
        <v>205.96</v>
      </c>
      <c r="H340" s="38">
        <v>0</v>
      </c>
      <c r="I340" s="38">
        <f>ROUND(G340*H340,6)</f>
        <v>0</v>
      </c>
      <c r="L340" s="40">
        <v>0</v>
      </c>
      <c r="M340" s="34">
        <f>ROUND(ROUND(L340,2)*ROUND(G340,3),2)</f>
        <v>0</v>
      </c>
      <c r="N340" s="38" t="s">
        <v>269</v>
      </c>
      <c r="O340">
        <f>(M340*21)/100</f>
        <v>0</v>
      </c>
      <c r="P340" t="s">
        <v>27</v>
      </c>
    </row>
    <row r="341" spans="1:16" ht="25.5" x14ac:dyDescent="0.2">
      <c r="A341" s="37" t="s">
        <v>54</v>
      </c>
      <c r="E341" s="41" t="s">
        <v>3572</v>
      </c>
    </row>
    <row r="342" spans="1:16" x14ac:dyDescent="0.2">
      <c r="A342" s="37" t="s">
        <v>55</v>
      </c>
      <c r="E342" s="42" t="s">
        <v>3573</v>
      </c>
    </row>
    <row r="343" spans="1:16" ht="76.5" x14ac:dyDescent="0.2">
      <c r="A343" t="s">
        <v>57</v>
      </c>
      <c r="E343" s="41" t="s">
        <v>3561</v>
      </c>
    </row>
    <row r="344" spans="1:16" x14ac:dyDescent="0.2">
      <c r="A344" t="s">
        <v>49</v>
      </c>
      <c r="B344" s="36" t="s">
        <v>355</v>
      </c>
      <c r="C344" s="36" t="s">
        <v>3570</v>
      </c>
      <c r="D344" s="37" t="s">
        <v>3396</v>
      </c>
      <c r="E344" s="13" t="s">
        <v>3574</v>
      </c>
      <c r="F344" s="38" t="s">
        <v>288</v>
      </c>
      <c r="G344" s="39">
        <v>103.7</v>
      </c>
      <c r="H344" s="38">
        <v>0</v>
      </c>
      <c r="I344" s="38">
        <f>ROUND(G344*H344,6)</f>
        <v>0</v>
      </c>
      <c r="L344" s="40">
        <v>0</v>
      </c>
      <c r="M344" s="34">
        <f>ROUND(ROUND(L344,2)*ROUND(G344,3),2)</f>
        <v>0</v>
      </c>
      <c r="N344" s="38" t="s">
        <v>269</v>
      </c>
      <c r="O344">
        <f>(M344*21)/100</f>
        <v>0</v>
      </c>
      <c r="P344" t="s">
        <v>27</v>
      </c>
    </row>
    <row r="345" spans="1:16" ht="38.25" x14ac:dyDescent="0.2">
      <c r="A345" s="37" t="s">
        <v>54</v>
      </c>
      <c r="E345" s="41" t="s">
        <v>3575</v>
      </c>
    </row>
    <row r="346" spans="1:16" x14ac:dyDescent="0.2">
      <c r="A346" s="37" t="s">
        <v>55</v>
      </c>
      <c r="E346" s="42" t="s">
        <v>5</v>
      </c>
    </row>
    <row r="347" spans="1:16" ht="76.5" x14ac:dyDescent="0.2">
      <c r="A347" t="s">
        <v>57</v>
      </c>
      <c r="E347" s="41" t="s">
        <v>3561</v>
      </c>
    </row>
    <row r="348" spans="1:16" x14ac:dyDescent="0.2">
      <c r="A348" t="s">
        <v>49</v>
      </c>
      <c r="B348" s="36" t="s">
        <v>358</v>
      </c>
      <c r="C348" s="36" t="s">
        <v>3570</v>
      </c>
      <c r="D348" s="37" t="s">
        <v>3576</v>
      </c>
      <c r="E348" s="13" t="s">
        <v>3577</v>
      </c>
      <c r="F348" s="38" t="s">
        <v>288</v>
      </c>
      <c r="G348" s="39">
        <v>20.74</v>
      </c>
      <c r="H348" s="38">
        <v>0</v>
      </c>
      <c r="I348" s="38">
        <f>ROUND(G348*H348,6)</f>
        <v>0</v>
      </c>
      <c r="L348" s="40">
        <v>0</v>
      </c>
      <c r="M348" s="34">
        <f>ROUND(ROUND(L348,2)*ROUND(G348,3),2)</f>
        <v>0</v>
      </c>
      <c r="N348" s="38" t="s">
        <v>269</v>
      </c>
      <c r="O348">
        <f>(M348*21)/100</f>
        <v>0</v>
      </c>
      <c r="P348" t="s">
        <v>27</v>
      </c>
    </row>
    <row r="349" spans="1:16" ht="38.25" x14ac:dyDescent="0.2">
      <c r="A349" s="37" t="s">
        <v>54</v>
      </c>
      <c r="E349" s="41" t="s">
        <v>3578</v>
      </c>
    </row>
    <row r="350" spans="1:16" x14ac:dyDescent="0.2">
      <c r="A350" s="37" t="s">
        <v>55</v>
      </c>
      <c r="E350" s="42" t="s">
        <v>5</v>
      </c>
    </row>
    <row r="351" spans="1:16" ht="76.5" x14ac:dyDescent="0.2">
      <c r="A351" t="s">
        <v>57</v>
      </c>
      <c r="E351" s="41" t="s">
        <v>3561</v>
      </c>
    </row>
    <row r="352" spans="1:16" x14ac:dyDescent="0.2">
      <c r="A352" t="s">
        <v>49</v>
      </c>
      <c r="B352" s="36" t="s">
        <v>362</v>
      </c>
      <c r="C352" s="36" t="s">
        <v>3579</v>
      </c>
      <c r="D352" s="37" t="s">
        <v>5</v>
      </c>
      <c r="E352" s="13" t="s">
        <v>3580</v>
      </c>
      <c r="F352" s="38" t="s">
        <v>288</v>
      </c>
      <c r="G352" s="39">
        <v>21.2</v>
      </c>
      <c r="H352" s="38">
        <v>0</v>
      </c>
      <c r="I352" s="38">
        <f>ROUND(G352*H352,6)</f>
        <v>0</v>
      </c>
      <c r="L352" s="40">
        <v>0</v>
      </c>
      <c r="M352" s="34">
        <f>ROUND(ROUND(L352,2)*ROUND(G352,3),2)</f>
        <v>0</v>
      </c>
      <c r="N352" s="38" t="s">
        <v>269</v>
      </c>
      <c r="O352">
        <f>(M352*21)/100</f>
        <v>0</v>
      </c>
      <c r="P352" t="s">
        <v>27</v>
      </c>
    </row>
    <row r="353" spans="1:16" ht="25.5" x14ac:dyDescent="0.2">
      <c r="A353" s="37" t="s">
        <v>54</v>
      </c>
      <c r="E353" s="41" t="s">
        <v>3581</v>
      </c>
    </row>
    <row r="354" spans="1:16" x14ac:dyDescent="0.2">
      <c r="A354" s="37" t="s">
        <v>55</v>
      </c>
      <c r="E354" s="42" t="s">
        <v>3560</v>
      </c>
    </row>
    <row r="355" spans="1:16" ht="76.5" x14ac:dyDescent="0.2">
      <c r="A355" t="s">
        <v>57</v>
      </c>
      <c r="E355" s="41" t="s">
        <v>3561</v>
      </c>
    </row>
    <row r="356" spans="1:16" x14ac:dyDescent="0.2">
      <c r="A356" t="s">
        <v>46</v>
      </c>
      <c r="C356" s="33" t="s">
        <v>77</v>
      </c>
      <c r="E356" s="35" t="s">
        <v>1673</v>
      </c>
      <c r="J356" s="34">
        <f>0</f>
        <v>0</v>
      </c>
      <c r="K356" s="34">
        <f>0</f>
        <v>0</v>
      </c>
      <c r="L356" s="34">
        <f>0+L357+L361+L365+L369+L373+L377+L381+L385</f>
        <v>0</v>
      </c>
      <c r="M356" s="34">
        <f>0+M357+M361+M365+M369+M373+M377+M381+M385</f>
        <v>0</v>
      </c>
    </row>
    <row r="357" spans="1:16" ht="25.5" x14ac:dyDescent="0.2">
      <c r="A357" t="s">
        <v>49</v>
      </c>
      <c r="B357" s="36" t="s">
        <v>366</v>
      </c>
      <c r="C357" s="36" t="s">
        <v>3582</v>
      </c>
      <c r="D357" s="37" t="s">
        <v>5</v>
      </c>
      <c r="E357" s="13" t="s">
        <v>3583</v>
      </c>
      <c r="F357" s="38" t="s">
        <v>819</v>
      </c>
      <c r="G357" s="39">
        <v>258116.144</v>
      </c>
      <c r="H357" s="38">
        <v>0</v>
      </c>
      <c r="I357" s="38">
        <f>ROUND(G357*H357,6)</f>
        <v>0</v>
      </c>
      <c r="L357" s="40">
        <v>0</v>
      </c>
      <c r="M357" s="34">
        <f>ROUND(ROUND(L357,2)*ROUND(G357,3),2)</f>
        <v>0</v>
      </c>
      <c r="N357" s="38" t="s">
        <v>488</v>
      </c>
      <c r="O357">
        <f>(M357*21)/100</f>
        <v>0</v>
      </c>
      <c r="P357" t="s">
        <v>27</v>
      </c>
    </row>
    <row r="358" spans="1:16" ht="25.5" x14ac:dyDescent="0.2">
      <c r="A358" s="37" t="s">
        <v>54</v>
      </c>
      <c r="E358" s="41" t="s">
        <v>3584</v>
      </c>
    </row>
    <row r="359" spans="1:16" x14ac:dyDescent="0.2">
      <c r="A359" s="37" t="s">
        <v>55</v>
      </c>
      <c r="E359" s="42" t="s">
        <v>5</v>
      </c>
    </row>
    <row r="360" spans="1:16" ht="114.75" x14ac:dyDescent="0.2">
      <c r="A360" t="s">
        <v>57</v>
      </c>
      <c r="E360" s="41" t="s">
        <v>3585</v>
      </c>
    </row>
    <row r="361" spans="1:16" ht="25.5" x14ac:dyDescent="0.2">
      <c r="A361" t="s">
        <v>49</v>
      </c>
      <c r="B361" s="36" t="s">
        <v>370</v>
      </c>
      <c r="C361" s="36" t="s">
        <v>2007</v>
      </c>
      <c r="D361" s="37" t="s">
        <v>5</v>
      </c>
      <c r="E361" s="13" t="s">
        <v>2008</v>
      </c>
      <c r="F361" s="38" t="s">
        <v>504</v>
      </c>
      <c r="G361" s="39">
        <v>8.2639999999999993</v>
      </c>
      <c r="H361" s="38">
        <v>0</v>
      </c>
      <c r="I361" s="38">
        <f>ROUND(G361*H361,6)</f>
        <v>0</v>
      </c>
      <c r="L361" s="40">
        <v>0</v>
      </c>
      <c r="M361" s="34">
        <f>ROUND(ROUND(L361,2)*ROUND(G361,3),2)</f>
        <v>0</v>
      </c>
      <c r="N361" s="38" t="s">
        <v>488</v>
      </c>
      <c r="O361">
        <f>(M361*21)/100</f>
        <v>0</v>
      </c>
      <c r="P361" t="s">
        <v>27</v>
      </c>
    </row>
    <row r="362" spans="1:16" ht="38.25" x14ac:dyDescent="0.2">
      <c r="A362" s="37" t="s">
        <v>54</v>
      </c>
      <c r="E362" s="41" t="s">
        <v>3586</v>
      </c>
    </row>
    <row r="363" spans="1:16" x14ac:dyDescent="0.2">
      <c r="A363" s="37" t="s">
        <v>55</v>
      </c>
      <c r="E363" s="42" t="s">
        <v>3587</v>
      </c>
    </row>
    <row r="364" spans="1:16" ht="191.25" x14ac:dyDescent="0.2">
      <c r="A364" t="s">
        <v>57</v>
      </c>
      <c r="E364" s="41" t="s">
        <v>2011</v>
      </c>
    </row>
    <row r="365" spans="1:16" x14ac:dyDescent="0.2">
      <c r="A365" t="s">
        <v>49</v>
      </c>
      <c r="B365" s="36" t="s">
        <v>373</v>
      </c>
      <c r="C365" s="36" t="s">
        <v>3588</v>
      </c>
      <c r="D365" s="37" t="s">
        <v>5</v>
      </c>
      <c r="E365" s="13" t="s">
        <v>3589</v>
      </c>
      <c r="F365" s="38" t="s">
        <v>504</v>
      </c>
      <c r="G365" s="39">
        <v>1200.43</v>
      </c>
      <c r="H365" s="38">
        <v>0</v>
      </c>
      <c r="I365" s="38">
        <f>ROUND(G365*H365,6)</f>
        <v>0</v>
      </c>
      <c r="L365" s="40">
        <v>0</v>
      </c>
      <c r="M365" s="34">
        <f>ROUND(ROUND(L365,2)*ROUND(G365,3),2)</f>
        <v>0</v>
      </c>
      <c r="N365" s="38" t="s">
        <v>488</v>
      </c>
      <c r="O365">
        <f>(M365*21)/100</f>
        <v>0</v>
      </c>
      <c r="P365" t="s">
        <v>27</v>
      </c>
    </row>
    <row r="366" spans="1:16" ht="165.75" x14ac:dyDescent="0.2">
      <c r="A366" s="37" t="s">
        <v>54</v>
      </c>
      <c r="E366" s="41" t="s">
        <v>3590</v>
      </c>
    </row>
    <row r="367" spans="1:16" x14ac:dyDescent="0.2">
      <c r="A367" s="37" t="s">
        <v>55</v>
      </c>
      <c r="E367" s="42" t="s">
        <v>3591</v>
      </c>
    </row>
    <row r="368" spans="1:16" ht="38.25" x14ac:dyDescent="0.2">
      <c r="A368" t="s">
        <v>57</v>
      </c>
      <c r="E368" s="41" t="s">
        <v>3592</v>
      </c>
    </row>
    <row r="369" spans="1:16" x14ac:dyDescent="0.2">
      <c r="A369" t="s">
        <v>49</v>
      </c>
      <c r="B369" s="36" t="s">
        <v>377</v>
      </c>
      <c r="C369" s="36" t="s">
        <v>3593</v>
      </c>
      <c r="D369" s="37" t="s">
        <v>3392</v>
      </c>
      <c r="E369" s="13" t="s">
        <v>3594</v>
      </c>
      <c r="F369" s="38" t="s">
        <v>504</v>
      </c>
      <c r="G369" s="39">
        <v>17.472000000000001</v>
      </c>
      <c r="H369" s="38">
        <v>0</v>
      </c>
      <c r="I369" s="38">
        <f>ROUND(G369*H369,6)</f>
        <v>0</v>
      </c>
      <c r="L369" s="40">
        <v>0</v>
      </c>
      <c r="M369" s="34">
        <f>ROUND(ROUND(L369,2)*ROUND(G369,3),2)</f>
        <v>0</v>
      </c>
      <c r="N369" s="38" t="s">
        <v>488</v>
      </c>
      <c r="O369">
        <f>(M369*21)/100</f>
        <v>0</v>
      </c>
      <c r="P369" t="s">
        <v>27</v>
      </c>
    </row>
    <row r="370" spans="1:16" ht="114.75" x14ac:dyDescent="0.2">
      <c r="A370" s="37" t="s">
        <v>54</v>
      </c>
      <c r="E370" s="41" t="s">
        <v>3595</v>
      </c>
    </row>
    <row r="371" spans="1:16" ht="25.5" x14ac:dyDescent="0.2">
      <c r="A371" s="37" t="s">
        <v>55</v>
      </c>
      <c r="E371" s="42" t="s">
        <v>3596</v>
      </c>
    </row>
    <row r="372" spans="1:16" ht="51" x14ac:dyDescent="0.2">
      <c r="A372" t="s">
        <v>57</v>
      </c>
      <c r="E372" s="41" t="s">
        <v>2539</v>
      </c>
    </row>
    <row r="373" spans="1:16" x14ac:dyDescent="0.2">
      <c r="A373" t="s">
        <v>49</v>
      </c>
      <c r="B373" s="36" t="s">
        <v>382</v>
      </c>
      <c r="C373" s="36" t="s">
        <v>3593</v>
      </c>
      <c r="D373" s="37" t="s">
        <v>3396</v>
      </c>
      <c r="E373" s="13" t="s">
        <v>3594</v>
      </c>
      <c r="F373" s="38" t="s">
        <v>504</v>
      </c>
      <c r="G373" s="39">
        <v>25.149000000000001</v>
      </c>
      <c r="H373" s="38">
        <v>0</v>
      </c>
      <c r="I373" s="38">
        <f>ROUND(G373*H373,6)</f>
        <v>0</v>
      </c>
      <c r="L373" s="40">
        <v>0</v>
      </c>
      <c r="M373" s="34">
        <f>ROUND(ROUND(L373,2)*ROUND(G373,3),2)</f>
        <v>0</v>
      </c>
      <c r="N373" s="38" t="s">
        <v>488</v>
      </c>
      <c r="O373">
        <f>(M373*21)/100</f>
        <v>0</v>
      </c>
      <c r="P373" t="s">
        <v>27</v>
      </c>
    </row>
    <row r="374" spans="1:16" ht="140.25" x14ac:dyDescent="0.2">
      <c r="A374" s="37" t="s">
        <v>54</v>
      </c>
      <c r="E374" s="41" t="s">
        <v>3597</v>
      </c>
    </row>
    <row r="375" spans="1:16" x14ac:dyDescent="0.2">
      <c r="A375" s="37" t="s">
        <v>55</v>
      </c>
      <c r="E375" s="42" t="s">
        <v>3598</v>
      </c>
    </row>
    <row r="376" spans="1:16" ht="51" x14ac:dyDescent="0.2">
      <c r="A376" t="s">
        <v>57</v>
      </c>
      <c r="E376" s="41" t="s">
        <v>2539</v>
      </c>
    </row>
    <row r="377" spans="1:16" x14ac:dyDescent="0.2">
      <c r="A377" t="s">
        <v>49</v>
      </c>
      <c r="B377" s="36" t="s">
        <v>384</v>
      </c>
      <c r="C377" s="36" t="s">
        <v>3599</v>
      </c>
      <c r="D377" s="37" t="s">
        <v>5</v>
      </c>
      <c r="E377" s="13" t="s">
        <v>2524</v>
      </c>
      <c r="F377" s="38" t="s">
        <v>283</v>
      </c>
      <c r="G377" s="39">
        <v>148.41</v>
      </c>
      <c r="H377" s="38">
        <v>0</v>
      </c>
      <c r="I377" s="38">
        <f>ROUND(G377*H377,6)</f>
        <v>0</v>
      </c>
      <c r="L377" s="40">
        <v>0</v>
      </c>
      <c r="M377" s="34">
        <f>ROUND(ROUND(L377,2)*ROUND(G377,3),2)</f>
        <v>0</v>
      </c>
      <c r="N377" s="38" t="s">
        <v>269</v>
      </c>
      <c r="O377">
        <f>(M377*21)/100</f>
        <v>0</v>
      </c>
      <c r="P377" t="s">
        <v>27</v>
      </c>
    </row>
    <row r="378" spans="1:16" ht="178.5" x14ac:dyDescent="0.2">
      <c r="A378" s="37" t="s">
        <v>54</v>
      </c>
      <c r="E378" s="41" t="s">
        <v>3600</v>
      </c>
    </row>
    <row r="379" spans="1:16" x14ac:dyDescent="0.2">
      <c r="A379" s="37" t="s">
        <v>55</v>
      </c>
      <c r="E379" s="42" t="s">
        <v>5</v>
      </c>
    </row>
    <row r="380" spans="1:16" ht="38.25" x14ac:dyDescent="0.2">
      <c r="A380" t="s">
        <v>57</v>
      </c>
      <c r="E380" s="41" t="s">
        <v>3592</v>
      </c>
    </row>
    <row r="381" spans="1:16" x14ac:dyDescent="0.2">
      <c r="A381" t="s">
        <v>49</v>
      </c>
      <c r="B381" s="36" t="s">
        <v>387</v>
      </c>
      <c r="C381" s="36" t="s">
        <v>3601</v>
      </c>
      <c r="D381" s="37" t="s">
        <v>5</v>
      </c>
      <c r="E381" s="13" t="s">
        <v>3602</v>
      </c>
      <c r="F381" s="38" t="s">
        <v>504</v>
      </c>
      <c r="G381" s="39">
        <v>3792.91</v>
      </c>
      <c r="H381" s="38">
        <v>0</v>
      </c>
      <c r="I381" s="38">
        <f>ROUND(G381*H381,6)</f>
        <v>0</v>
      </c>
      <c r="L381" s="40">
        <v>0</v>
      </c>
      <c r="M381" s="34">
        <f>ROUND(ROUND(L381,2)*ROUND(G381,3),2)</f>
        <v>0</v>
      </c>
      <c r="N381" s="38" t="s">
        <v>269</v>
      </c>
      <c r="O381">
        <f>(M381*21)/100</f>
        <v>0</v>
      </c>
      <c r="P381" t="s">
        <v>27</v>
      </c>
    </row>
    <row r="382" spans="1:16" ht="51" x14ac:dyDescent="0.2">
      <c r="A382" s="37" t="s">
        <v>54</v>
      </c>
      <c r="E382" s="41" t="s">
        <v>3603</v>
      </c>
    </row>
    <row r="383" spans="1:16" ht="25.5" x14ac:dyDescent="0.2">
      <c r="A383" s="37" t="s">
        <v>55</v>
      </c>
      <c r="E383" s="42" t="s">
        <v>3604</v>
      </c>
    </row>
    <row r="384" spans="1:16" ht="191.25" x14ac:dyDescent="0.2">
      <c r="A384" t="s">
        <v>57</v>
      </c>
      <c r="E384" s="41" t="s">
        <v>2011</v>
      </c>
    </row>
    <row r="385" spans="1:16" x14ac:dyDescent="0.2">
      <c r="A385" t="s">
        <v>49</v>
      </c>
      <c r="B385" s="36" t="s">
        <v>390</v>
      </c>
      <c r="C385" s="36" t="s">
        <v>3605</v>
      </c>
      <c r="D385" s="37" t="s">
        <v>5</v>
      </c>
      <c r="E385" s="13" t="s">
        <v>3606</v>
      </c>
      <c r="F385" s="38" t="s">
        <v>1355</v>
      </c>
      <c r="G385" s="39">
        <v>1</v>
      </c>
      <c r="H385" s="38">
        <v>0</v>
      </c>
      <c r="I385" s="38">
        <f>ROUND(G385*H385,6)</f>
        <v>0</v>
      </c>
      <c r="L385" s="40">
        <v>0</v>
      </c>
      <c r="M385" s="34">
        <f>ROUND(ROUND(L385,2)*ROUND(G385,3),2)</f>
        <v>0</v>
      </c>
      <c r="N385" s="38" t="s">
        <v>269</v>
      </c>
      <c r="O385">
        <f>(M385*21)/100</f>
        <v>0</v>
      </c>
      <c r="P385" t="s">
        <v>27</v>
      </c>
    </row>
    <row r="386" spans="1:16" ht="25.5" x14ac:dyDescent="0.2">
      <c r="A386" s="37" t="s">
        <v>54</v>
      </c>
      <c r="E386" s="41" t="s">
        <v>3607</v>
      </c>
    </row>
    <row r="387" spans="1:16" x14ac:dyDescent="0.2">
      <c r="A387" s="37" t="s">
        <v>55</v>
      </c>
      <c r="E387" s="42" t="s">
        <v>5</v>
      </c>
    </row>
    <row r="388" spans="1:16" ht="51" x14ac:dyDescent="0.2">
      <c r="A388" t="s">
        <v>57</v>
      </c>
      <c r="E388" s="41" t="s">
        <v>3608</v>
      </c>
    </row>
    <row r="389" spans="1:16" x14ac:dyDescent="0.2">
      <c r="A389" t="s">
        <v>46</v>
      </c>
      <c r="C389" s="33" t="s">
        <v>81</v>
      </c>
      <c r="E389" s="35" t="s">
        <v>1677</v>
      </c>
      <c r="J389" s="34">
        <f>0</f>
        <v>0</v>
      </c>
      <c r="K389" s="34">
        <f>0</f>
        <v>0</v>
      </c>
      <c r="L389" s="34">
        <f>0+L390+L394+L398+L402+L406+L410+L414+L418+L422+L426+L430+L434+L438+L442+L446+L450+L454+L458+L462+L466+L470</f>
        <v>0</v>
      </c>
      <c r="M389" s="34">
        <f>0+M390+M394+M398+M402+M406+M410+M414+M418+M422+M426+M430+M434+M438+M442+M446+M450+M454+M458+M462+M466+M470</f>
        <v>0</v>
      </c>
    </row>
    <row r="390" spans="1:16" x14ac:dyDescent="0.2">
      <c r="A390" t="s">
        <v>49</v>
      </c>
      <c r="B390" s="36" t="s">
        <v>393</v>
      </c>
      <c r="C390" s="36" t="s">
        <v>3609</v>
      </c>
      <c r="D390" s="37" t="s">
        <v>5</v>
      </c>
      <c r="E390" s="13" t="s">
        <v>3610</v>
      </c>
      <c r="F390" s="38" t="s">
        <v>52</v>
      </c>
      <c r="G390" s="39">
        <v>2</v>
      </c>
      <c r="H390" s="38">
        <v>0</v>
      </c>
      <c r="I390" s="38">
        <f>ROUND(G390*H390,6)</f>
        <v>0</v>
      </c>
      <c r="L390" s="40">
        <v>0</v>
      </c>
      <c r="M390" s="34">
        <f>ROUND(ROUND(L390,2)*ROUND(G390,3),2)</f>
        <v>0</v>
      </c>
      <c r="N390" s="38" t="s">
        <v>488</v>
      </c>
      <c r="O390">
        <f>(M390*21)/100</f>
        <v>0</v>
      </c>
      <c r="P390" t="s">
        <v>27</v>
      </c>
    </row>
    <row r="391" spans="1:16" x14ac:dyDescent="0.2">
      <c r="A391" s="37" t="s">
        <v>54</v>
      </c>
      <c r="E391" s="41" t="s">
        <v>3611</v>
      </c>
    </row>
    <row r="392" spans="1:16" x14ac:dyDescent="0.2">
      <c r="A392" s="37" t="s">
        <v>55</v>
      </c>
      <c r="E392" s="42" t="s">
        <v>5</v>
      </c>
    </row>
    <row r="393" spans="1:16" ht="76.5" x14ac:dyDescent="0.2">
      <c r="A393" t="s">
        <v>57</v>
      </c>
      <c r="E393" s="41" t="s">
        <v>3612</v>
      </c>
    </row>
    <row r="394" spans="1:16" x14ac:dyDescent="0.2">
      <c r="A394" t="s">
        <v>49</v>
      </c>
      <c r="B394" s="36" t="s">
        <v>396</v>
      </c>
      <c r="C394" s="36" t="s">
        <v>3613</v>
      </c>
      <c r="D394" s="37" t="s">
        <v>5</v>
      </c>
      <c r="E394" s="13" t="s">
        <v>1834</v>
      </c>
      <c r="F394" s="38" t="s">
        <v>52</v>
      </c>
      <c r="G394" s="39">
        <v>1</v>
      </c>
      <c r="H394" s="38">
        <v>0</v>
      </c>
      <c r="I394" s="38">
        <f>ROUND(G394*H394,6)</f>
        <v>0</v>
      </c>
      <c r="L394" s="40">
        <v>0</v>
      </c>
      <c r="M394" s="34">
        <f>ROUND(ROUND(L394,2)*ROUND(G394,3),2)</f>
        <v>0</v>
      </c>
      <c r="N394" s="38" t="s">
        <v>269</v>
      </c>
      <c r="O394">
        <f>(M394*21)/100</f>
        <v>0</v>
      </c>
      <c r="P394" t="s">
        <v>27</v>
      </c>
    </row>
    <row r="395" spans="1:16" ht="51" x14ac:dyDescent="0.2">
      <c r="A395" s="37" t="s">
        <v>54</v>
      </c>
      <c r="E395" s="41" t="s">
        <v>3614</v>
      </c>
    </row>
    <row r="396" spans="1:16" x14ac:dyDescent="0.2">
      <c r="A396" s="37" t="s">
        <v>55</v>
      </c>
      <c r="E396" s="42" t="s">
        <v>3178</v>
      </c>
    </row>
    <row r="397" spans="1:16" x14ac:dyDescent="0.2">
      <c r="A397" t="s">
        <v>57</v>
      </c>
      <c r="E397" s="41" t="s">
        <v>1836</v>
      </c>
    </row>
    <row r="398" spans="1:16" x14ac:dyDescent="0.2">
      <c r="A398" t="s">
        <v>49</v>
      </c>
      <c r="B398" s="36" t="s">
        <v>399</v>
      </c>
      <c r="C398" s="36" t="s">
        <v>1699</v>
      </c>
      <c r="D398" s="37" t="s">
        <v>5</v>
      </c>
      <c r="E398" s="13" t="s">
        <v>1700</v>
      </c>
      <c r="F398" s="38" t="s">
        <v>283</v>
      </c>
      <c r="G398" s="39">
        <v>140.59299999999999</v>
      </c>
      <c r="H398" s="38">
        <v>0</v>
      </c>
      <c r="I398" s="38">
        <f>ROUND(G398*H398,6)</f>
        <v>0</v>
      </c>
      <c r="L398" s="40">
        <v>0</v>
      </c>
      <c r="M398" s="34">
        <f>ROUND(ROUND(L398,2)*ROUND(G398,3),2)</f>
        <v>0</v>
      </c>
      <c r="N398" s="38" t="s">
        <v>488</v>
      </c>
      <c r="O398">
        <f>(M398*21)/100</f>
        <v>0</v>
      </c>
      <c r="P398" t="s">
        <v>27</v>
      </c>
    </row>
    <row r="399" spans="1:16" ht="63.75" x14ac:dyDescent="0.2">
      <c r="A399" s="37" t="s">
        <v>54</v>
      </c>
      <c r="E399" s="41" t="s">
        <v>3615</v>
      </c>
    </row>
    <row r="400" spans="1:16" ht="76.5" x14ac:dyDescent="0.2">
      <c r="A400" s="37" t="s">
        <v>55</v>
      </c>
      <c r="E400" s="42" t="s">
        <v>3616</v>
      </c>
    </row>
    <row r="401" spans="1:16" ht="369.75" x14ac:dyDescent="0.2">
      <c r="A401" t="s">
        <v>57</v>
      </c>
      <c r="E401" s="41" t="s">
        <v>1775</v>
      </c>
    </row>
    <row r="402" spans="1:16" x14ac:dyDescent="0.2">
      <c r="A402" t="s">
        <v>49</v>
      </c>
      <c r="B402" s="36" t="s">
        <v>402</v>
      </c>
      <c r="C402" s="36" t="s">
        <v>3617</v>
      </c>
      <c r="D402" s="37" t="s">
        <v>5</v>
      </c>
      <c r="E402" s="13" t="s">
        <v>3618</v>
      </c>
      <c r="F402" s="38" t="s">
        <v>288</v>
      </c>
      <c r="G402" s="39">
        <v>128.4</v>
      </c>
      <c r="H402" s="38">
        <v>0</v>
      </c>
      <c r="I402" s="38">
        <f>ROUND(G402*H402,6)</f>
        <v>0</v>
      </c>
      <c r="L402" s="40">
        <v>0</v>
      </c>
      <c r="M402" s="34">
        <f>ROUND(ROUND(L402,2)*ROUND(G402,3),2)</f>
        <v>0</v>
      </c>
      <c r="N402" s="38" t="s">
        <v>488</v>
      </c>
      <c r="O402">
        <f>(M402*21)/100</f>
        <v>0</v>
      </c>
      <c r="P402" t="s">
        <v>27</v>
      </c>
    </row>
    <row r="403" spans="1:16" x14ac:dyDescent="0.2">
      <c r="A403" s="37" t="s">
        <v>54</v>
      </c>
      <c r="E403" s="41" t="s">
        <v>3619</v>
      </c>
    </row>
    <row r="404" spans="1:16" x14ac:dyDescent="0.2">
      <c r="A404" s="37" t="s">
        <v>55</v>
      </c>
      <c r="E404" s="42" t="s">
        <v>3620</v>
      </c>
    </row>
    <row r="405" spans="1:16" ht="63.75" x14ac:dyDescent="0.2">
      <c r="A405" t="s">
        <v>57</v>
      </c>
      <c r="E405" s="41" t="s">
        <v>1840</v>
      </c>
    </row>
    <row r="406" spans="1:16" x14ac:dyDescent="0.2">
      <c r="A406" t="s">
        <v>49</v>
      </c>
      <c r="B406" s="36" t="s">
        <v>405</v>
      </c>
      <c r="C406" s="36" t="s">
        <v>3621</v>
      </c>
      <c r="D406" s="37" t="s">
        <v>5</v>
      </c>
      <c r="E406" s="13" t="s">
        <v>3622</v>
      </c>
      <c r="F406" s="38" t="s">
        <v>288</v>
      </c>
      <c r="G406" s="39">
        <v>14</v>
      </c>
      <c r="H406" s="38">
        <v>0</v>
      </c>
      <c r="I406" s="38">
        <f>ROUND(G406*H406,6)</f>
        <v>0</v>
      </c>
      <c r="L406" s="40">
        <v>0</v>
      </c>
      <c r="M406" s="34">
        <f>ROUND(ROUND(L406,2)*ROUND(G406,3),2)</f>
        <v>0</v>
      </c>
      <c r="N406" s="38" t="s">
        <v>488</v>
      </c>
      <c r="O406">
        <f>(M406*21)/100</f>
        <v>0</v>
      </c>
      <c r="P406" t="s">
        <v>27</v>
      </c>
    </row>
    <row r="407" spans="1:16" x14ac:dyDescent="0.2">
      <c r="A407" s="37" t="s">
        <v>54</v>
      </c>
      <c r="E407" s="41" t="s">
        <v>3623</v>
      </c>
    </row>
    <row r="408" spans="1:16" x14ac:dyDescent="0.2">
      <c r="A408" s="37" t="s">
        <v>55</v>
      </c>
      <c r="E408" s="42" t="s">
        <v>3624</v>
      </c>
    </row>
    <row r="409" spans="1:16" ht="63.75" x14ac:dyDescent="0.2">
      <c r="A409" t="s">
        <v>57</v>
      </c>
      <c r="E409" s="41" t="s">
        <v>1840</v>
      </c>
    </row>
    <row r="410" spans="1:16" x14ac:dyDescent="0.2">
      <c r="A410" t="s">
        <v>49</v>
      </c>
      <c r="B410" s="36" t="s">
        <v>409</v>
      </c>
      <c r="C410" s="36" t="s">
        <v>2029</v>
      </c>
      <c r="D410" s="37" t="s">
        <v>5</v>
      </c>
      <c r="E410" s="13" t="s">
        <v>2030</v>
      </c>
      <c r="F410" s="38" t="s">
        <v>288</v>
      </c>
      <c r="G410" s="39">
        <v>834.23</v>
      </c>
      <c r="H410" s="38">
        <v>0</v>
      </c>
      <c r="I410" s="38">
        <f>ROUND(G410*H410,6)</f>
        <v>0</v>
      </c>
      <c r="L410" s="40">
        <v>0</v>
      </c>
      <c r="M410" s="34">
        <f>ROUND(ROUND(L410,2)*ROUND(G410,3),2)</f>
        <v>0</v>
      </c>
      <c r="N410" s="38" t="s">
        <v>488</v>
      </c>
      <c r="O410">
        <f>(M410*21)/100</f>
        <v>0</v>
      </c>
      <c r="P410" t="s">
        <v>27</v>
      </c>
    </row>
    <row r="411" spans="1:16" x14ac:dyDescent="0.2">
      <c r="A411" s="37" t="s">
        <v>54</v>
      </c>
      <c r="E411" s="41" t="s">
        <v>3625</v>
      </c>
    </row>
    <row r="412" spans="1:16" x14ac:dyDescent="0.2">
      <c r="A412" s="37" t="s">
        <v>55</v>
      </c>
      <c r="E412" s="42" t="s">
        <v>3626</v>
      </c>
    </row>
    <row r="413" spans="1:16" ht="63.75" x14ac:dyDescent="0.2">
      <c r="A413" t="s">
        <v>57</v>
      </c>
      <c r="E413" s="41" t="s">
        <v>1840</v>
      </c>
    </row>
    <row r="414" spans="1:16" x14ac:dyDescent="0.2">
      <c r="A414" t="s">
        <v>49</v>
      </c>
      <c r="B414" s="36" t="s">
        <v>413</v>
      </c>
      <c r="C414" s="36" t="s">
        <v>3057</v>
      </c>
      <c r="D414" s="37" t="s">
        <v>5</v>
      </c>
      <c r="E414" s="13" t="s">
        <v>3058</v>
      </c>
      <c r="F414" s="38" t="s">
        <v>288</v>
      </c>
      <c r="G414" s="39">
        <v>1625.96</v>
      </c>
      <c r="H414" s="38">
        <v>0</v>
      </c>
      <c r="I414" s="38">
        <f>ROUND(G414*H414,6)</f>
        <v>0</v>
      </c>
      <c r="L414" s="40">
        <v>0</v>
      </c>
      <c r="M414" s="34">
        <f>ROUND(ROUND(L414,2)*ROUND(G414,3),2)</f>
        <v>0</v>
      </c>
      <c r="N414" s="38" t="s">
        <v>488</v>
      </c>
      <c r="O414">
        <f>(M414*21)/100</f>
        <v>0</v>
      </c>
      <c r="P414" t="s">
        <v>27</v>
      </c>
    </row>
    <row r="415" spans="1:16" ht="25.5" x14ac:dyDescent="0.2">
      <c r="A415" s="37" t="s">
        <v>54</v>
      </c>
      <c r="E415" s="41" t="s">
        <v>3627</v>
      </c>
    </row>
    <row r="416" spans="1:16" ht="76.5" x14ac:dyDescent="0.2">
      <c r="A416" s="37" t="s">
        <v>55</v>
      </c>
      <c r="E416" s="42" t="s">
        <v>3628</v>
      </c>
    </row>
    <row r="417" spans="1:16" ht="25.5" x14ac:dyDescent="0.2">
      <c r="A417" t="s">
        <v>57</v>
      </c>
      <c r="E417" s="41" t="s">
        <v>3629</v>
      </c>
    </row>
    <row r="418" spans="1:16" x14ac:dyDescent="0.2">
      <c r="A418" t="s">
        <v>49</v>
      </c>
      <c r="B418" s="36" t="s">
        <v>417</v>
      </c>
      <c r="C418" s="36" t="s">
        <v>3630</v>
      </c>
      <c r="D418" s="37" t="s">
        <v>5</v>
      </c>
      <c r="E418" s="13" t="s">
        <v>3631</v>
      </c>
      <c r="F418" s="38" t="s">
        <v>3435</v>
      </c>
      <c r="G418" s="39">
        <v>241.245</v>
      </c>
      <c r="H418" s="38">
        <v>0</v>
      </c>
      <c r="I418" s="38">
        <f>ROUND(G418*H418,6)</f>
        <v>0</v>
      </c>
      <c r="L418" s="40">
        <v>0</v>
      </c>
      <c r="M418" s="34">
        <f>ROUND(ROUND(L418,2)*ROUND(G418,3),2)</f>
        <v>0</v>
      </c>
      <c r="N418" s="38" t="s">
        <v>269</v>
      </c>
      <c r="O418">
        <f>(M418*21)/100</f>
        <v>0</v>
      </c>
      <c r="P418" t="s">
        <v>27</v>
      </c>
    </row>
    <row r="419" spans="1:16" x14ac:dyDescent="0.2">
      <c r="A419" s="37" t="s">
        <v>54</v>
      </c>
      <c r="E419" s="41" t="s">
        <v>3632</v>
      </c>
    </row>
    <row r="420" spans="1:16" x14ac:dyDescent="0.2">
      <c r="A420" s="37" t="s">
        <v>55</v>
      </c>
      <c r="E420" s="42" t="s">
        <v>3633</v>
      </c>
    </row>
    <row r="421" spans="1:16" x14ac:dyDescent="0.2">
      <c r="A421" t="s">
        <v>57</v>
      </c>
      <c r="E421" s="41" t="s">
        <v>5</v>
      </c>
    </row>
    <row r="422" spans="1:16" x14ac:dyDescent="0.2">
      <c r="A422" t="s">
        <v>49</v>
      </c>
      <c r="B422" s="36" t="s">
        <v>1198</v>
      </c>
      <c r="C422" s="36" t="s">
        <v>3634</v>
      </c>
      <c r="D422" s="37" t="s">
        <v>5</v>
      </c>
      <c r="E422" s="13" t="s">
        <v>3635</v>
      </c>
      <c r="F422" s="38" t="s">
        <v>288</v>
      </c>
      <c r="G422" s="39">
        <v>128.4</v>
      </c>
      <c r="H422" s="38">
        <v>0</v>
      </c>
      <c r="I422" s="38">
        <f>ROUND(G422*H422,6)</f>
        <v>0</v>
      </c>
      <c r="L422" s="40">
        <v>0</v>
      </c>
      <c r="M422" s="34">
        <f>ROUND(ROUND(L422,2)*ROUND(G422,3),2)</f>
        <v>0</v>
      </c>
      <c r="N422" s="38" t="s">
        <v>269</v>
      </c>
      <c r="O422">
        <f>(M422*21)/100</f>
        <v>0</v>
      </c>
      <c r="P422" t="s">
        <v>27</v>
      </c>
    </row>
    <row r="423" spans="1:16" ht="76.5" x14ac:dyDescent="0.2">
      <c r="A423" s="37" t="s">
        <v>54</v>
      </c>
      <c r="E423" s="41" t="s">
        <v>3636</v>
      </c>
    </row>
    <row r="424" spans="1:16" ht="25.5" x14ac:dyDescent="0.2">
      <c r="A424" s="37" t="s">
        <v>55</v>
      </c>
      <c r="E424" s="42" t="s">
        <v>3637</v>
      </c>
    </row>
    <row r="425" spans="1:16" ht="255" x14ac:dyDescent="0.2">
      <c r="A425" t="s">
        <v>57</v>
      </c>
      <c r="E425" s="41" t="s">
        <v>1825</v>
      </c>
    </row>
    <row r="426" spans="1:16" x14ac:dyDescent="0.2">
      <c r="A426" t="s">
        <v>49</v>
      </c>
      <c r="B426" s="36" t="s">
        <v>1199</v>
      </c>
      <c r="C426" s="36" t="s">
        <v>3638</v>
      </c>
      <c r="D426" s="37" t="s">
        <v>2322</v>
      </c>
      <c r="E426" s="13" t="s">
        <v>3639</v>
      </c>
      <c r="F426" s="38" t="s">
        <v>288</v>
      </c>
      <c r="G426" s="39">
        <v>14</v>
      </c>
      <c r="H426" s="38">
        <v>0</v>
      </c>
      <c r="I426" s="38">
        <f>ROUND(G426*H426,6)</f>
        <v>0</v>
      </c>
      <c r="L426" s="40">
        <v>0</v>
      </c>
      <c r="M426" s="34">
        <f>ROUND(ROUND(L426,2)*ROUND(G426,3),2)</f>
        <v>0</v>
      </c>
      <c r="N426" s="38" t="s">
        <v>269</v>
      </c>
      <c r="O426">
        <f>(M426*21)/100</f>
        <v>0</v>
      </c>
      <c r="P426" t="s">
        <v>27</v>
      </c>
    </row>
    <row r="427" spans="1:16" ht="76.5" x14ac:dyDescent="0.2">
      <c r="A427" s="37" t="s">
        <v>54</v>
      </c>
      <c r="E427" s="41" t="s">
        <v>3640</v>
      </c>
    </row>
    <row r="428" spans="1:16" x14ac:dyDescent="0.2">
      <c r="A428" s="37" t="s">
        <v>55</v>
      </c>
      <c r="E428" s="42" t="s">
        <v>3624</v>
      </c>
    </row>
    <row r="429" spans="1:16" ht="255" x14ac:dyDescent="0.2">
      <c r="A429" t="s">
        <v>57</v>
      </c>
      <c r="E429" s="41" t="s">
        <v>1825</v>
      </c>
    </row>
    <row r="430" spans="1:16" x14ac:dyDescent="0.2">
      <c r="A430" t="s">
        <v>49</v>
      </c>
      <c r="B430" s="36" t="s">
        <v>1200</v>
      </c>
      <c r="C430" s="36" t="s">
        <v>3638</v>
      </c>
      <c r="D430" s="37" t="s">
        <v>2325</v>
      </c>
      <c r="E430" s="13" t="s">
        <v>3641</v>
      </c>
      <c r="F430" s="38" t="s">
        <v>288</v>
      </c>
      <c r="G430" s="39">
        <v>24.7</v>
      </c>
      <c r="H430" s="38">
        <v>0</v>
      </c>
      <c r="I430" s="38">
        <f>ROUND(G430*H430,6)</f>
        <v>0</v>
      </c>
      <c r="L430" s="40">
        <v>0</v>
      </c>
      <c r="M430" s="34">
        <f>ROUND(ROUND(L430,2)*ROUND(G430,3),2)</f>
        <v>0</v>
      </c>
      <c r="N430" s="38" t="s">
        <v>269</v>
      </c>
      <c r="O430">
        <f>(M430*21)/100</f>
        <v>0</v>
      </c>
      <c r="P430" t="s">
        <v>27</v>
      </c>
    </row>
    <row r="431" spans="1:16" ht="76.5" x14ac:dyDescent="0.2">
      <c r="A431" s="37" t="s">
        <v>54</v>
      </c>
      <c r="E431" s="41" t="s">
        <v>3642</v>
      </c>
    </row>
    <row r="432" spans="1:16" x14ac:dyDescent="0.2">
      <c r="A432" s="37" t="s">
        <v>55</v>
      </c>
      <c r="E432" s="42" t="s">
        <v>3643</v>
      </c>
    </row>
    <row r="433" spans="1:16" ht="255" x14ac:dyDescent="0.2">
      <c r="A433" t="s">
        <v>57</v>
      </c>
      <c r="E433" s="41" t="s">
        <v>1825</v>
      </c>
    </row>
    <row r="434" spans="1:16" x14ac:dyDescent="0.2">
      <c r="A434" t="s">
        <v>49</v>
      </c>
      <c r="B434" s="36" t="s">
        <v>1201</v>
      </c>
      <c r="C434" s="36" t="s">
        <v>3644</v>
      </c>
      <c r="D434" s="37" t="s">
        <v>2322</v>
      </c>
      <c r="E434" s="13" t="s">
        <v>3645</v>
      </c>
      <c r="F434" s="38" t="s">
        <v>288</v>
      </c>
      <c r="G434" s="39">
        <v>834.23</v>
      </c>
      <c r="H434" s="38">
        <v>0</v>
      </c>
      <c r="I434" s="38">
        <f>ROUND(G434*H434,6)</f>
        <v>0</v>
      </c>
      <c r="L434" s="40">
        <v>0</v>
      </c>
      <c r="M434" s="34">
        <f>ROUND(ROUND(L434,2)*ROUND(G434,3),2)</f>
        <v>0</v>
      </c>
      <c r="N434" s="38" t="s">
        <v>269</v>
      </c>
      <c r="O434">
        <f>(M434*21)/100</f>
        <v>0</v>
      </c>
      <c r="P434" t="s">
        <v>27</v>
      </c>
    </row>
    <row r="435" spans="1:16" ht="76.5" x14ac:dyDescent="0.2">
      <c r="A435" s="37" t="s">
        <v>54</v>
      </c>
      <c r="E435" s="41" t="s">
        <v>3646</v>
      </c>
    </row>
    <row r="436" spans="1:16" ht="63.75" x14ac:dyDescent="0.2">
      <c r="A436" s="37" t="s">
        <v>55</v>
      </c>
      <c r="E436" s="42" t="s">
        <v>3647</v>
      </c>
    </row>
    <row r="437" spans="1:16" ht="255" x14ac:dyDescent="0.2">
      <c r="A437" t="s">
        <v>57</v>
      </c>
      <c r="E437" s="41" t="s">
        <v>1825</v>
      </c>
    </row>
    <row r="438" spans="1:16" ht="25.5" x14ac:dyDescent="0.2">
      <c r="A438" t="s">
        <v>49</v>
      </c>
      <c r="B438" s="36" t="s">
        <v>1202</v>
      </c>
      <c r="C438" s="36" t="s">
        <v>3644</v>
      </c>
      <c r="D438" s="37" t="s">
        <v>2325</v>
      </c>
      <c r="E438" s="13" t="s">
        <v>3648</v>
      </c>
      <c r="F438" s="38" t="s">
        <v>288</v>
      </c>
      <c r="G438" s="39">
        <v>8</v>
      </c>
      <c r="H438" s="38">
        <v>0</v>
      </c>
      <c r="I438" s="38">
        <f>ROUND(G438*H438,6)</f>
        <v>0</v>
      </c>
      <c r="L438" s="40">
        <v>0</v>
      </c>
      <c r="M438" s="34">
        <f>ROUND(ROUND(L438,2)*ROUND(G438,3),2)</f>
        <v>0</v>
      </c>
      <c r="N438" s="38" t="s">
        <v>269</v>
      </c>
      <c r="O438">
        <f>(M438*21)/100</f>
        <v>0</v>
      </c>
      <c r="P438" t="s">
        <v>27</v>
      </c>
    </row>
    <row r="439" spans="1:16" ht="76.5" x14ac:dyDescent="0.2">
      <c r="A439" s="37" t="s">
        <v>54</v>
      </c>
      <c r="E439" s="41" t="s">
        <v>3649</v>
      </c>
    </row>
    <row r="440" spans="1:16" x14ac:dyDescent="0.2">
      <c r="A440" s="37" t="s">
        <v>55</v>
      </c>
      <c r="E440" s="42" t="s">
        <v>3650</v>
      </c>
    </row>
    <row r="441" spans="1:16" ht="255" x14ac:dyDescent="0.2">
      <c r="A441" t="s">
        <v>57</v>
      </c>
      <c r="E441" s="41" t="s">
        <v>1825</v>
      </c>
    </row>
    <row r="442" spans="1:16" x14ac:dyDescent="0.2">
      <c r="A442" t="s">
        <v>49</v>
      </c>
      <c r="B442" s="36" t="s">
        <v>1203</v>
      </c>
      <c r="C442" s="36" t="s">
        <v>3651</v>
      </c>
      <c r="D442" s="37" t="s">
        <v>5</v>
      </c>
      <c r="E442" s="13" t="s">
        <v>3652</v>
      </c>
      <c r="F442" s="38" t="s">
        <v>288</v>
      </c>
      <c r="G442" s="39">
        <v>8</v>
      </c>
      <c r="H442" s="38">
        <v>0</v>
      </c>
      <c r="I442" s="38">
        <f>ROUND(G442*H442,6)</f>
        <v>0</v>
      </c>
      <c r="L442" s="40">
        <v>0</v>
      </c>
      <c r="M442" s="34">
        <f>ROUND(ROUND(L442,2)*ROUND(G442,3),2)</f>
        <v>0</v>
      </c>
      <c r="N442" s="38" t="s">
        <v>269</v>
      </c>
      <c r="O442">
        <f>(M442*21)/100</f>
        <v>0</v>
      </c>
      <c r="P442" t="s">
        <v>27</v>
      </c>
    </row>
    <row r="443" spans="1:16" ht="102" x14ac:dyDescent="0.2">
      <c r="A443" s="37" t="s">
        <v>54</v>
      </c>
      <c r="E443" s="41" t="s">
        <v>3653</v>
      </c>
    </row>
    <row r="444" spans="1:16" x14ac:dyDescent="0.2">
      <c r="A444" s="37" t="s">
        <v>55</v>
      </c>
      <c r="E444" s="42" t="s">
        <v>3654</v>
      </c>
    </row>
    <row r="445" spans="1:16" ht="242.25" x14ac:dyDescent="0.2">
      <c r="A445" t="s">
        <v>57</v>
      </c>
      <c r="E445" s="41" t="s">
        <v>3655</v>
      </c>
    </row>
    <row r="446" spans="1:16" x14ac:dyDescent="0.2">
      <c r="A446" t="s">
        <v>49</v>
      </c>
      <c r="B446" s="36" t="s">
        <v>1204</v>
      </c>
      <c r="C446" s="36" t="s">
        <v>3656</v>
      </c>
      <c r="D446" s="37" t="s">
        <v>5</v>
      </c>
      <c r="E446" s="13" t="s">
        <v>3657</v>
      </c>
      <c r="F446" s="38" t="s">
        <v>288</v>
      </c>
      <c r="G446" s="39">
        <v>610.6</v>
      </c>
      <c r="H446" s="38">
        <v>0</v>
      </c>
      <c r="I446" s="38">
        <f>ROUND(G446*H446,6)</f>
        <v>0</v>
      </c>
      <c r="L446" s="40">
        <v>0</v>
      </c>
      <c r="M446" s="34">
        <f>ROUND(ROUND(L446,2)*ROUND(G446,3),2)</f>
        <v>0</v>
      </c>
      <c r="N446" s="38" t="s">
        <v>269</v>
      </c>
      <c r="O446">
        <f>(M446*21)/100</f>
        <v>0</v>
      </c>
      <c r="P446" t="s">
        <v>27</v>
      </c>
    </row>
    <row r="447" spans="1:16" ht="102" x14ac:dyDescent="0.2">
      <c r="A447" s="37" t="s">
        <v>54</v>
      </c>
      <c r="E447" s="41" t="s">
        <v>3658</v>
      </c>
    </row>
    <row r="448" spans="1:16" ht="38.25" x14ac:dyDescent="0.2">
      <c r="A448" s="37" t="s">
        <v>55</v>
      </c>
      <c r="E448" s="42" t="s">
        <v>3659</v>
      </c>
    </row>
    <row r="449" spans="1:16" ht="242.25" x14ac:dyDescent="0.2">
      <c r="A449" t="s">
        <v>57</v>
      </c>
      <c r="E449" s="41" t="s">
        <v>3655</v>
      </c>
    </row>
    <row r="450" spans="1:16" ht="25.5" x14ac:dyDescent="0.2">
      <c r="A450" t="s">
        <v>49</v>
      </c>
      <c r="B450" s="36" t="s">
        <v>1205</v>
      </c>
      <c r="C450" s="36" t="s">
        <v>2049</v>
      </c>
      <c r="D450" s="37" t="s">
        <v>2322</v>
      </c>
      <c r="E450" s="13" t="s">
        <v>3660</v>
      </c>
      <c r="F450" s="38" t="s">
        <v>52</v>
      </c>
      <c r="G450" s="39">
        <v>4</v>
      </c>
      <c r="H450" s="38">
        <v>0</v>
      </c>
      <c r="I450" s="38">
        <f>ROUND(G450*H450,6)</f>
        <v>0</v>
      </c>
      <c r="L450" s="40">
        <v>0</v>
      </c>
      <c r="M450" s="34">
        <f>ROUND(ROUND(L450,2)*ROUND(G450,3),2)</f>
        <v>0</v>
      </c>
      <c r="N450" s="38" t="s">
        <v>269</v>
      </c>
      <c r="O450">
        <f>(M450*21)/100</f>
        <v>0</v>
      </c>
      <c r="P450" t="s">
        <v>27</v>
      </c>
    </row>
    <row r="451" spans="1:16" ht="63.75" x14ac:dyDescent="0.2">
      <c r="A451" s="37" t="s">
        <v>54</v>
      </c>
      <c r="E451" s="41" t="s">
        <v>3661</v>
      </c>
    </row>
    <row r="452" spans="1:16" x14ac:dyDescent="0.2">
      <c r="A452" s="37" t="s">
        <v>55</v>
      </c>
      <c r="E452" s="42" t="s">
        <v>3662</v>
      </c>
    </row>
    <row r="453" spans="1:16" ht="242.25" x14ac:dyDescent="0.2">
      <c r="A453" t="s">
        <v>57</v>
      </c>
      <c r="E453" s="41" t="s">
        <v>2051</v>
      </c>
    </row>
    <row r="454" spans="1:16" ht="25.5" x14ac:dyDescent="0.2">
      <c r="A454" t="s">
        <v>49</v>
      </c>
      <c r="B454" s="36" t="s">
        <v>1206</v>
      </c>
      <c r="C454" s="36" t="s">
        <v>2049</v>
      </c>
      <c r="D454" s="37" t="s">
        <v>2325</v>
      </c>
      <c r="E454" s="13" t="s">
        <v>3660</v>
      </c>
      <c r="F454" s="38" t="s">
        <v>52</v>
      </c>
      <c r="G454" s="39">
        <v>2</v>
      </c>
      <c r="H454" s="38">
        <v>0</v>
      </c>
      <c r="I454" s="38">
        <f>ROUND(G454*H454,6)</f>
        <v>0</v>
      </c>
      <c r="L454" s="40">
        <v>0</v>
      </c>
      <c r="M454" s="34">
        <f>ROUND(ROUND(L454,2)*ROUND(G454,3),2)</f>
        <v>0</v>
      </c>
      <c r="N454" s="38" t="s">
        <v>269</v>
      </c>
      <c r="O454">
        <f>(M454*21)/100</f>
        <v>0</v>
      </c>
      <c r="P454" t="s">
        <v>27</v>
      </c>
    </row>
    <row r="455" spans="1:16" ht="63.75" x14ac:dyDescent="0.2">
      <c r="A455" s="37" t="s">
        <v>54</v>
      </c>
      <c r="E455" s="41" t="s">
        <v>3663</v>
      </c>
    </row>
    <row r="456" spans="1:16" x14ac:dyDescent="0.2">
      <c r="A456" s="37" t="s">
        <v>55</v>
      </c>
      <c r="E456" s="42" t="s">
        <v>3664</v>
      </c>
    </row>
    <row r="457" spans="1:16" ht="242.25" x14ac:dyDescent="0.2">
      <c r="A457" t="s">
        <v>57</v>
      </c>
      <c r="E457" s="41" t="s">
        <v>2051</v>
      </c>
    </row>
    <row r="458" spans="1:16" x14ac:dyDescent="0.2">
      <c r="A458" t="s">
        <v>49</v>
      </c>
      <c r="B458" s="36" t="s">
        <v>1207</v>
      </c>
      <c r="C458" s="36" t="s">
        <v>3665</v>
      </c>
      <c r="D458" s="37" t="s">
        <v>5</v>
      </c>
      <c r="E458" s="13" t="s">
        <v>3666</v>
      </c>
      <c r="F458" s="38" t="s">
        <v>52</v>
      </c>
      <c r="G458" s="39">
        <v>19</v>
      </c>
      <c r="H458" s="38">
        <v>0</v>
      </c>
      <c r="I458" s="38">
        <f>ROUND(G458*H458,6)</f>
        <v>0</v>
      </c>
      <c r="L458" s="40">
        <v>0</v>
      </c>
      <c r="M458" s="34">
        <f>ROUND(ROUND(L458,2)*ROUND(G458,3),2)</f>
        <v>0</v>
      </c>
      <c r="N458" s="38" t="s">
        <v>269</v>
      </c>
      <c r="O458">
        <f>(M458*21)/100</f>
        <v>0</v>
      </c>
      <c r="P458" t="s">
        <v>27</v>
      </c>
    </row>
    <row r="459" spans="1:16" ht="25.5" x14ac:dyDescent="0.2">
      <c r="A459" s="37" t="s">
        <v>54</v>
      </c>
      <c r="E459" s="41" t="s">
        <v>3667</v>
      </c>
    </row>
    <row r="460" spans="1:16" x14ac:dyDescent="0.2">
      <c r="A460" s="37" t="s">
        <v>55</v>
      </c>
      <c r="E460" s="42" t="s">
        <v>3668</v>
      </c>
    </row>
    <row r="461" spans="1:16" ht="89.25" x14ac:dyDescent="0.2">
      <c r="A461" t="s">
        <v>57</v>
      </c>
      <c r="E461" s="41" t="s">
        <v>2027</v>
      </c>
    </row>
    <row r="462" spans="1:16" x14ac:dyDescent="0.2">
      <c r="A462" t="s">
        <v>49</v>
      </c>
      <c r="B462" s="36" t="s">
        <v>1208</v>
      </c>
      <c r="C462" s="36" t="s">
        <v>3669</v>
      </c>
      <c r="D462" s="37" t="s">
        <v>5</v>
      </c>
      <c r="E462" s="13" t="s">
        <v>3670</v>
      </c>
      <c r="F462" s="38" t="s">
        <v>52</v>
      </c>
      <c r="G462" s="39">
        <v>4</v>
      </c>
      <c r="H462" s="38">
        <v>0</v>
      </c>
      <c r="I462" s="38">
        <f>ROUND(G462*H462,6)</f>
        <v>0</v>
      </c>
      <c r="L462" s="40">
        <v>0</v>
      </c>
      <c r="M462" s="34">
        <f>ROUND(ROUND(L462,2)*ROUND(G462,3),2)</f>
        <v>0</v>
      </c>
      <c r="N462" s="38" t="s">
        <v>269</v>
      </c>
      <c r="O462">
        <f>(M462*21)/100</f>
        <v>0</v>
      </c>
      <c r="P462" t="s">
        <v>27</v>
      </c>
    </row>
    <row r="463" spans="1:16" ht="51" x14ac:dyDescent="0.2">
      <c r="A463" s="37" t="s">
        <v>54</v>
      </c>
      <c r="E463" s="41" t="s">
        <v>3671</v>
      </c>
    </row>
    <row r="464" spans="1:16" x14ac:dyDescent="0.2">
      <c r="A464" s="37" t="s">
        <v>55</v>
      </c>
      <c r="E464" s="42" t="s">
        <v>3672</v>
      </c>
    </row>
    <row r="465" spans="1:16" ht="89.25" x14ac:dyDescent="0.2">
      <c r="A465" t="s">
        <v>57</v>
      </c>
      <c r="E465" s="41" t="s">
        <v>2027</v>
      </c>
    </row>
    <row r="466" spans="1:16" x14ac:dyDescent="0.2">
      <c r="A466" t="s">
        <v>49</v>
      </c>
      <c r="B466" s="36" t="s">
        <v>1209</v>
      </c>
      <c r="C466" s="36" t="s">
        <v>3673</v>
      </c>
      <c r="D466" s="37" t="s">
        <v>5</v>
      </c>
      <c r="E466" s="13" t="s">
        <v>3674</v>
      </c>
      <c r="F466" s="38" t="s">
        <v>288</v>
      </c>
      <c r="G466" s="39">
        <v>16</v>
      </c>
      <c r="H466" s="38">
        <v>0</v>
      </c>
      <c r="I466" s="38">
        <f>ROUND(G466*H466,6)</f>
        <v>0</v>
      </c>
      <c r="L466" s="40">
        <v>0</v>
      </c>
      <c r="M466" s="34">
        <f>ROUND(ROUND(L466,2)*ROUND(G466,3),2)</f>
        <v>0</v>
      </c>
      <c r="N466" s="38" t="s">
        <v>269</v>
      </c>
      <c r="O466">
        <f>(M466*21)/100</f>
        <v>0</v>
      </c>
      <c r="P466" t="s">
        <v>27</v>
      </c>
    </row>
    <row r="467" spans="1:16" ht="38.25" x14ac:dyDescent="0.2">
      <c r="A467" s="37" t="s">
        <v>54</v>
      </c>
      <c r="E467" s="41" t="s">
        <v>3675</v>
      </c>
    </row>
    <row r="468" spans="1:16" x14ac:dyDescent="0.2">
      <c r="A468" s="37" t="s">
        <v>55</v>
      </c>
      <c r="E468" s="42" t="s">
        <v>3676</v>
      </c>
    </row>
    <row r="469" spans="1:16" ht="25.5" x14ac:dyDescent="0.2">
      <c r="A469" t="s">
        <v>57</v>
      </c>
      <c r="E469" s="41" t="s">
        <v>3196</v>
      </c>
    </row>
    <row r="470" spans="1:16" x14ac:dyDescent="0.2">
      <c r="A470" t="s">
        <v>49</v>
      </c>
      <c r="B470" s="36" t="s">
        <v>1210</v>
      </c>
      <c r="C470" s="36" t="s">
        <v>3677</v>
      </c>
      <c r="D470" s="37" t="s">
        <v>5</v>
      </c>
      <c r="E470" s="13" t="s">
        <v>3678</v>
      </c>
      <c r="F470" s="38" t="s">
        <v>288</v>
      </c>
      <c r="G470" s="39">
        <v>2925.72</v>
      </c>
      <c r="H470" s="38">
        <v>0</v>
      </c>
      <c r="I470" s="38">
        <f>ROUND(G470*H470,6)</f>
        <v>0</v>
      </c>
      <c r="L470" s="40">
        <v>0</v>
      </c>
      <c r="M470" s="34">
        <f>ROUND(ROUND(L470,2)*ROUND(G470,3),2)</f>
        <v>0</v>
      </c>
      <c r="N470" s="38" t="s">
        <v>269</v>
      </c>
      <c r="O470">
        <f>(M470*21)/100</f>
        <v>0</v>
      </c>
      <c r="P470" t="s">
        <v>27</v>
      </c>
    </row>
    <row r="471" spans="1:16" ht="38.25" x14ac:dyDescent="0.2">
      <c r="A471" s="37" t="s">
        <v>54</v>
      </c>
      <c r="E471" s="41" t="s">
        <v>3679</v>
      </c>
    </row>
    <row r="472" spans="1:16" ht="38.25" x14ac:dyDescent="0.2">
      <c r="A472" s="37" t="s">
        <v>55</v>
      </c>
      <c r="E472" s="42" t="s">
        <v>3680</v>
      </c>
    </row>
    <row r="473" spans="1:16" ht="25.5" x14ac:dyDescent="0.2">
      <c r="A473" t="s">
        <v>57</v>
      </c>
      <c r="E473" s="41" t="s">
        <v>3196</v>
      </c>
    </row>
    <row r="474" spans="1:16" x14ac:dyDescent="0.2">
      <c r="A474" t="s">
        <v>46</v>
      </c>
      <c r="C474" s="33" t="s">
        <v>85</v>
      </c>
      <c r="E474" s="35" t="s">
        <v>2258</v>
      </c>
      <c r="J474" s="34">
        <f>0</f>
        <v>0</v>
      </c>
      <c r="K474" s="34">
        <f>0</f>
        <v>0</v>
      </c>
      <c r="L474" s="34">
        <f>0+L475+L479+L483+L487+L491+L495+L499+L503+L507+L511+L515+L519+L523+L527+L531+L535+L539+L543+L547+L551+L555+L559+L563+L567+L571+L575+L579</f>
        <v>0</v>
      </c>
      <c r="M474" s="34">
        <f>0+M475+M479+M483+M487+M491+M495+M499+M503+M507+M511+M515+M519+M523+M527+M531+M535+M539+M543+M547+M551+M555+M559+M563+M567+M571+M575+M579</f>
        <v>0</v>
      </c>
    </row>
    <row r="475" spans="1:16" x14ac:dyDescent="0.2">
      <c r="A475" t="s">
        <v>49</v>
      </c>
      <c r="B475" s="36" t="s">
        <v>1211</v>
      </c>
      <c r="C475" s="36" t="s">
        <v>3681</v>
      </c>
      <c r="D475" s="37" t="s">
        <v>5</v>
      </c>
      <c r="E475" s="13" t="s">
        <v>3682</v>
      </c>
      <c r="F475" s="38" t="s">
        <v>288</v>
      </c>
      <c r="G475" s="39">
        <v>319.54000000000002</v>
      </c>
      <c r="H475" s="38">
        <v>0</v>
      </c>
      <c r="I475" s="38">
        <f>ROUND(G475*H475,6)</f>
        <v>0</v>
      </c>
      <c r="L475" s="40">
        <v>0</v>
      </c>
      <c r="M475" s="34">
        <f>ROUND(ROUND(L475,2)*ROUND(G475,3),2)</f>
        <v>0</v>
      </c>
      <c r="N475" s="38" t="s">
        <v>488</v>
      </c>
      <c r="O475">
        <f>(M475*21)/100</f>
        <v>0</v>
      </c>
      <c r="P475" t="s">
        <v>27</v>
      </c>
    </row>
    <row r="476" spans="1:16" ht="38.25" x14ac:dyDescent="0.2">
      <c r="A476" s="37" t="s">
        <v>54</v>
      </c>
      <c r="E476" s="41" t="s">
        <v>3683</v>
      </c>
    </row>
    <row r="477" spans="1:16" x14ac:dyDescent="0.2">
      <c r="A477" s="37" t="s">
        <v>55</v>
      </c>
      <c r="E477" s="42" t="s">
        <v>3684</v>
      </c>
    </row>
    <row r="478" spans="1:16" ht="25.5" x14ac:dyDescent="0.2">
      <c r="A478" t="s">
        <v>57</v>
      </c>
      <c r="E478" s="41" t="s">
        <v>3685</v>
      </c>
    </row>
    <row r="479" spans="1:16" x14ac:dyDescent="0.2">
      <c r="A479" t="s">
        <v>49</v>
      </c>
      <c r="B479" s="36" t="s">
        <v>1212</v>
      </c>
      <c r="C479" s="36" t="s">
        <v>3686</v>
      </c>
      <c r="D479" s="37" t="s">
        <v>5</v>
      </c>
      <c r="E479" s="13" t="s">
        <v>3687</v>
      </c>
      <c r="F479" s="38" t="s">
        <v>288</v>
      </c>
      <c r="G479" s="39">
        <v>233.32</v>
      </c>
      <c r="H479" s="38">
        <v>0</v>
      </c>
      <c r="I479" s="38">
        <f>ROUND(G479*H479,6)</f>
        <v>0</v>
      </c>
      <c r="L479" s="40">
        <v>0</v>
      </c>
      <c r="M479" s="34">
        <f>ROUND(ROUND(L479,2)*ROUND(G479,3),2)</f>
        <v>0</v>
      </c>
      <c r="N479" s="38" t="s">
        <v>488</v>
      </c>
      <c r="O479">
        <f>(M479*21)/100</f>
        <v>0</v>
      </c>
      <c r="P479" t="s">
        <v>27</v>
      </c>
    </row>
    <row r="480" spans="1:16" ht="25.5" x14ac:dyDescent="0.2">
      <c r="A480" s="37" t="s">
        <v>54</v>
      </c>
      <c r="E480" s="41" t="s">
        <v>3688</v>
      </c>
    </row>
    <row r="481" spans="1:16" x14ac:dyDescent="0.2">
      <c r="A481" s="37" t="s">
        <v>55</v>
      </c>
      <c r="E481" s="42" t="s">
        <v>3689</v>
      </c>
    </row>
    <row r="482" spans="1:16" ht="25.5" x14ac:dyDescent="0.2">
      <c r="A482" t="s">
        <v>57</v>
      </c>
      <c r="E482" s="41" t="s">
        <v>3690</v>
      </c>
    </row>
    <row r="483" spans="1:16" x14ac:dyDescent="0.2">
      <c r="A483" t="s">
        <v>49</v>
      </c>
      <c r="B483" s="36" t="s">
        <v>1213</v>
      </c>
      <c r="C483" s="36" t="s">
        <v>3691</v>
      </c>
      <c r="D483" s="37" t="s">
        <v>5</v>
      </c>
      <c r="E483" s="13" t="s">
        <v>3692</v>
      </c>
      <c r="F483" s="38" t="s">
        <v>288</v>
      </c>
      <c r="G483" s="39">
        <v>70</v>
      </c>
      <c r="H483" s="38">
        <v>0</v>
      </c>
      <c r="I483" s="38">
        <f>ROUND(G483*H483,6)</f>
        <v>0</v>
      </c>
      <c r="L483" s="40">
        <v>0</v>
      </c>
      <c r="M483" s="34">
        <f>ROUND(ROUND(L483,2)*ROUND(G483,3),2)</f>
        <v>0</v>
      </c>
      <c r="N483" s="38" t="s">
        <v>488</v>
      </c>
      <c r="O483">
        <f>(M483*21)/100</f>
        <v>0</v>
      </c>
      <c r="P483" t="s">
        <v>27</v>
      </c>
    </row>
    <row r="484" spans="1:16" ht="25.5" x14ac:dyDescent="0.2">
      <c r="A484" s="37" t="s">
        <v>54</v>
      </c>
      <c r="E484" s="41" t="s">
        <v>3693</v>
      </c>
    </row>
    <row r="485" spans="1:16" ht="25.5" x14ac:dyDescent="0.2">
      <c r="A485" s="37" t="s">
        <v>55</v>
      </c>
      <c r="E485" s="42" t="s">
        <v>3694</v>
      </c>
    </row>
    <row r="486" spans="1:16" ht="25.5" x14ac:dyDescent="0.2">
      <c r="A486" t="s">
        <v>57</v>
      </c>
      <c r="E486" s="41" t="s">
        <v>3690</v>
      </c>
    </row>
    <row r="487" spans="1:16" x14ac:dyDescent="0.2">
      <c r="A487" t="s">
        <v>49</v>
      </c>
      <c r="B487" s="36" t="s">
        <v>1214</v>
      </c>
      <c r="C487" s="36" t="s">
        <v>3695</v>
      </c>
      <c r="D487" s="37" t="s">
        <v>5</v>
      </c>
      <c r="E487" s="13" t="s">
        <v>3696</v>
      </c>
      <c r="F487" s="38" t="s">
        <v>288</v>
      </c>
      <c r="G487" s="39">
        <v>22</v>
      </c>
      <c r="H487" s="38">
        <v>0</v>
      </c>
      <c r="I487" s="38">
        <f>ROUND(G487*H487,6)</f>
        <v>0</v>
      </c>
      <c r="L487" s="40">
        <v>0</v>
      </c>
      <c r="M487" s="34">
        <f>ROUND(ROUND(L487,2)*ROUND(G487,3),2)</f>
        <v>0</v>
      </c>
      <c r="N487" s="38" t="s">
        <v>488</v>
      </c>
      <c r="O487">
        <f>(M487*21)/100</f>
        <v>0</v>
      </c>
      <c r="P487" t="s">
        <v>27</v>
      </c>
    </row>
    <row r="488" spans="1:16" ht="51" x14ac:dyDescent="0.2">
      <c r="A488" s="37" t="s">
        <v>54</v>
      </c>
      <c r="E488" s="41" t="s">
        <v>3697</v>
      </c>
    </row>
    <row r="489" spans="1:16" ht="25.5" x14ac:dyDescent="0.2">
      <c r="A489" s="37" t="s">
        <v>55</v>
      </c>
      <c r="E489" s="42" t="s">
        <v>3698</v>
      </c>
    </row>
    <row r="490" spans="1:16" ht="25.5" x14ac:dyDescent="0.2">
      <c r="A490" t="s">
        <v>57</v>
      </c>
      <c r="E490" s="41" t="s">
        <v>3690</v>
      </c>
    </row>
    <row r="491" spans="1:16" x14ac:dyDescent="0.2">
      <c r="A491" t="s">
        <v>49</v>
      </c>
      <c r="B491" s="36" t="s">
        <v>1215</v>
      </c>
      <c r="C491" s="36" t="s">
        <v>3699</v>
      </c>
      <c r="D491" s="37" t="s">
        <v>5</v>
      </c>
      <c r="E491" s="13" t="s">
        <v>3700</v>
      </c>
      <c r="F491" s="38" t="s">
        <v>283</v>
      </c>
      <c r="G491" s="39">
        <v>1.83</v>
      </c>
      <c r="H491" s="38">
        <v>0</v>
      </c>
      <c r="I491" s="38">
        <f>ROUND(G491*H491,6)</f>
        <v>0</v>
      </c>
      <c r="L491" s="40">
        <v>0</v>
      </c>
      <c r="M491" s="34">
        <f>ROUND(ROUND(L491,2)*ROUND(G491,3),2)</f>
        <v>0</v>
      </c>
      <c r="N491" s="38" t="s">
        <v>488</v>
      </c>
      <c r="O491">
        <f>(M491*21)/100</f>
        <v>0</v>
      </c>
      <c r="P491" t="s">
        <v>27</v>
      </c>
    </row>
    <row r="492" spans="1:16" ht="25.5" x14ac:dyDescent="0.2">
      <c r="A492" s="37" t="s">
        <v>54</v>
      </c>
      <c r="E492" s="41" t="s">
        <v>3701</v>
      </c>
    </row>
    <row r="493" spans="1:16" x14ac:dyDescent="0.2">
      <c r="A493" s="37" t="s">
        <v>55</v>
      </c>
      <c r="E493" s="42" t="s">
        <v>3702</v>
      </c>
    </row>
    <row r="494" spans="1:16" ht="25.5" x14ac:dyDescent="0.2">
      <c r="A494" t="s">
        <v>57</v>
      </c>
      <c r="E494" s="41" t="s">
        <v>2609</v>
      </c>
    </row>
    <row r="495" spans="1:16" ht="25.5" x14ac:dyDescent="0.2">
      <c r="A495" t="s">
        <v>49</v>
      </c>
      <c r="B495" s="36" t="s">
        <v>1218</v>
      </c>
      <c r="C495" s="36" t="s">
        <v>3703</v>
      </c>
      <c r="D495" s="37" t="s">
        <v>5</v>
      </c>
      <c r="E495" s="13" t="s">
        <v>3704</v>
      </c>
      <c r="F495" s="38" t="s">
        <v>288</v>
      </c>
      <c r="G495" s="39">
        <v>104.304</v>
      </c>
      <c r="H495" s="38">
        <v>0</v>
      </c>
      <c r="I495" s="38">
        <f>ROUND(G495*H495,6)</f>
        <v>0</v>
      </c>
      <c r="L495" s="40">
        <v>0</v>
      </c>
      <c r="M495" s="34">
        <f>ROUND(ROUND(L495,2)*ROUND(G495,3),2)</f>
        <v>0</v>
      </c>
      <c r="N495" s="38" t="s">
        <v>488</v>
      </c>
      <c r="O495">
        <f>(M495*21)/100</f>
        <v>0</v>
      </c>
      <c r="P495" t="s">
        <v>27</v>
      </c>
    </row>
    <row r="496" spans="1:16" x14ac:dyDescent="0.2">
      <c r="A496" s="37" t="s">
        <v>54</v>
      </c>
      <c r="E496" s="41" t="s">
        <v>3705</v>
      </c>
    </row>
    <row r="497" spans="1:16" x14ac:dyDescent="0.2">
      <c r="A497" s="37" t="s">
        <v>55</v>
      </c>
      <c r="E497" s="42" t="s">
        <v>3706</v>
      </c>
    </row>
    <row r="498" spans="1:16" ht="38.25" x14ac:dyDescent="0.2">
      <c r="A498" t="s">
        <v>57</v>
      </c>
      <c r="E498" s="41" t="s">
        <v>3707</v>
      </c>
    </row>
    <row r="499" spans="1:16" ht="25.5" x14ac:dyDescent="0.2">
      <c r="A499" t="s">
        <v>49</v>
      </c>
      <c r="B499" s="36" t="s">
        <v>1221</v>
      </c>
      <c r="C499" s="36" t="s">
        <v>3708</v>
      </c>
      <c r="D499" s="37" t="s">
        <v>5</v>
      </c>
      <c r="E499" s="13" t="s">
        <v>3709</v>
      </c>
      <c r="F499" s="38" t="s">
        <v>288</v>
      </c>
      <c r="G499" s="39">
        <v>89</v>
      </c>
      <c r="H499" s="38">
        <v>0</v>
      </c>
      <c r="I499" s="38">
        <f>ROUND(G499*H499,6)</f>
        <v>0</v>
      </c>
      <c r="L499" s="40">
        <v>0</v>
      </c>
      <c r="M499" s="34">
        <f>ROUND(ROUND(L499,2)*ROUND(G499,3),2)</f>
        <v>0</v>
      </c>
      <c r="N499" s="38" t="s">
        <v>488</v>
      </c>
      <c r="O499">
        <f>(M499*21)/100</f>
        <v>0</v>
      </c>
      <c r="P499" t="s">
        <v>27</v>
      </c>
    </row>
    <row r="500" spans="1:16" x14ac:dyDescent="0.2">
      <c r="A500" s="37" t="s">
        <v>54</v>
      </c>
      <c r="E500" s="41" t="s">
        <v>3710</v>
      </c>
    </row>
    <row r="501" spans="1:16" x14ac:dyDescent="0.2">
      <c r="A501" s="37" t="s">
        <v>55</v>
      </c>
      <c r="E501" s="42" t="s">
        <v>5</v>
      </c>
    </row>
    <row r="502" spans="1:16" ht="89.25" x14ac:dyDescent="0.2">
      <c r="A502" t="s">
        <v>57</v>
      </c>
      <c r="E502" s="41" t="s">
        <v>3711</v>
      </c>
    </row>
    <row r="503" spans="1:16" x14ac:dyDescent="0.2">
      <c r="A503" t="s">
        <v>49</v>
      </c>
      <c r="B503" s="36" t="s">
        <v>1223</v>
      </c>
      <c r="C503" s="36" t="s">
        <v>2637</v>
      </c>
      <c r="D503" s="37" t="s">
        <v>5</v>
      </c>
      <c r="E503" s="13" t="s">
        <v>2638</v>
      </c>
      <c r="F503" s="38" t="s">
        <v>819</v>
      </c>
      <c r="G503" s="39">
        <v>13212.6</v>
      </c>
      <c r="H503" s="38">
        <v>0</v>
      </c>
      <c r="I503" s="38">
        <f>ROUND(G503*H503,6)</f>
        <v>0</v>
      </c>
      <c r="L503" s="40">
        <v>0</v>
      </c>
      <c r="M503" s="34">
        <f>ROUND(ROUND(L503,2)*ROUND(G503,3),2)</f>
        <v>0</v>
      </c>
      <c r="N503" s="38" t="s">
        <v>488</v>
      </c>
      <c r="O503">
        <f>(M503*21)/100</f>
        <v>0</v>
      </c>
      <c r="P503" t="s">
        <v>27</v>
      </c>
    </row>
    <row r="504" spans="1:16" ht="76.5" x14ac:dyDescent="0.2">
      <c r="A504" s="37" t="s">
        <v>54</v>
      </c>
      <c r="E504" s="41" t="s">
        <v>3712</v>
      </c>
    </row>
    <row r="505" spans="1:16" ht="38.25" x14ac:dyDescent="0.2">
      <c r="A505" s="37" t="s">
        <v>55</v>
      </c>
      <c r="E505" s="42" t="s">
        <v>3713</v>
      </c>
    </row>
    <row r="506" spans="1:16" ht="409.5" x14ac:dyDescent="0.2">
      <c r="A506" t="s">
        <v>57</v>
      </c>
      <c r="E506" s="41" t="s">
        <v>3714</v>
      </c>
    </row>
    <row r="507" spans="1:16" x14ac:dyDescent="0.2">
      <c r="A507" t="s">
        <v>49</v>
      </c>
      <c r="B507" s="36" t="s">
        <v>1224</v>
      </c>
      <c r="C507" s="36" t="s">
        <v>2643</v>
      </c>
      <c r="D507" s="37" t="s">
        <v>5</v>
      </c>
      <c r="E507" s="13" t="s">
        <v>2644</v>
      </c>
      <c r="F507" s="38" t="s">
        <v>819</v>
      </c>
      <c r="G507" s="39">
        <v>176.5</v>
      </c>
      <c r="H507" s="38">
        <v>0</v>
      </c>
      <c r="I507" s="38">
        <f>ROUND(G507*H507,6)</f>
        <v>0</v>
      </c>
      <c r="L507" s="40">
        <v>0</v>
      </c>
      <c r="M507" s="34">
        <f>ROUND(ROUND(L507,2)*ROUND(G507,3),2)</f>
        <v>0</v>
      </c>
      <c r="N507" s="38" t="s">
        <v>488</v>
      </c>
      <c r="O507">
        <f>(M507*21)/100</f>
        <v>0</v>
      </c>
      <c r="P507" t="s">
        <v>27</v>
      </c>
    </row>
    <row r="508" spans="1:16" ht="51" x14ac:dyDescent="0.2">
      <c r="A508" s="37" t="s">
        <v>54</v>
      </c>
      <c r="E508" s="41" t="s">
        <v>3715</v>
      </c>
    </row>
    <row r="509" spans="1:16" ht="38.25" x14ac:dyDescent="0.2">
      <c r="A509" s="37" t="s">
        <v>55</v>
      </c>
      <c r="E509" s="42" t="s">
        <v>3716</v>
      </c>
    </row>
    <row r="510" spans="1:16" ht="357" x14ac:dyDescent="0.2">
      <c r="A510" t="s">
        <v>57</v>
      </c>
      <c r="E510" s="41" t="s">
        <v>2048</v>
      </c>
    </row>
    <row r="511" spans="1:16" x14ac:dyDescent="0.2">
      <c r="A511" t="s">
        <v>49</v>
      </c>
      <c r="B511" s="36" t="s">
        <v>1225</v>
      </c>
      <c r="C511" s="36" t="s">
        <v>3717</v>
      </c>
      <c r="D511" s="37" t="s">
        <v>5</v>
      </c>
      <c r="E511" s="13" t="s">
        <v>3718</v>
      </c>
      <c r="F511" s="38" t="s">
        <v>504</v>
      </c>
      <c r="G511" s="39">
        <v>6397.68</v>
      </c>
      <c r="H511" s="38">
        <v>0</v>
      </c>
      <c r="I511" s="38">
        <f>ROUND(G511*H511,6)</f>
        <v>0</v>
      </c>
      <c r="L511" s="40">
        <v>0</v>
      </c>
      <c r="M511" s="34">
        <f>ROUND(ROUND(L511,2)*ROUND(G511,3),2)</f>
        <v>0</v>
      </c>
      <c r="N511" s="38" t="s">
        <v>488</v>
      </c>
      <c r="O511">
        <f>(M511*21)/100</f>
        <v>0</v>
      </c>
      <c r="P511" t="s">
        <v>27</v>
      </c>
    </row>
    <row r="512" spans="1:16" ht="51" x14ac:dyDescent="0.2">
      <c r="A512" s="37" t="s">
        <v>54</v>
      </c>
      <c r="E512" s="41" t="s">
        <v>3719</v>
      </c>
    </row>
    <row r="513" spans="1:16" ht="25.5" x14ac:dyDescent="0.2">
      <c r="A513" s="37" t="s">
        <v>55</v>
      </c>
      <c r="E513" s="42" t="s">
        <v>3720</v>
      </c>
    </row>
    <row r="514" spans="1:16" ht="25.5" x14ac:dyDescent="0.2">
      <c r="A514" t="s">
        <v>57</v>
      </c>
      <c r="E514" s="41" t="s">
        <v>2653</v>
      </c>
    </row>
    <row r="515" spans="1:16" x14ac:dyDescent="0.2">
      <c r="A515" t="s">
        <v>49</v>
      </c>
      <c r="B515" s="36" t="s">
        <v>1226</v>
      </c>
      <c r="C515" s="36" t="s">
        <v>3208</v>
      </c>
      <c r="D515" s="37" t="s">
        <v>5</v>
      </c>
      <c r="E515" s="13" t="s">
        <v>3209</v>
      </c>
      <c r="F515" s="38" t="s">
        <v>283</v>
      </c>
      <c r="G515" s="39">
        <v>128.369</v>
      </c>
      <c r="H515" s="38">
        <v>0</v>
      </c>
      <c r="I515" s="38">
        <f>ROUND(G515*H515,6)</f>
        <v>0</v>
      </c>
      <c r="L515" s="40">
        <v>0</v>
      </c>
      <c r="M515" s="34">
        <f>ROUND(ROUND(L515,2)*ROUND(G515,3),2)</f>
        <v>0</v>
      </c>
      <c r="N515" s="38" t="s">
        <v>488</v>
      </c>
      <c r="O515">
        <f>(M515*21)/100</f>
        <v>0</v>
      </c>
      <c r="P515" t="s">
        <v>27</v>
      </c>
    </row>
    <row r="516" spans="1:16" ht="25.5" x14ac:dyDescent="0.2">
      <c r="A516" s="37" t="s">
        <v>54</v>
      </c>
      <c r="E516" s="41" t="s">
        <v>3721</v>
      </c>
    </row>
    <row r="517" spans="1:16" x14ac:dyDescent="0.2">
      <c r="A517" s="37" t="s">
        <v>55</v>
      </c>
      <c r="E517" s="42" t="s">
        <v>3722</v>
      </c>
    </row>
    <row r="518" spans="1:16" ht="25.5" x14ac:dyDescent="0.2">
      <c r="A518" t="s">
        <v>57</v>
      </c>
      <c r="E518" s="41" t="s">
        <v>3212</v>
      </c>
    </row>
    <row r="519" spans="1:16" x14ac:dyDescent="0.2">
      <c r="A519" t="s">
        <v>49</v>
      </c>
      <c r="B519" s="36" t="s">
        <v>1227</v>
      </c>
      <c r="C519" s="36" t="s">
        <v>3723</v>
      </c>
      <c r="D519" s="37" t="s">
        <v>5</v>
      </c>
      <c r="E519" s="13" t="s">
        <v>3724</v>
      </c>
      <c r="F519" s="38" t="s">
        <v>52</v>
      </c>
      <c r="G519" s="39">
        <v>15</v>
      </c>
      <c r="H519" s="38">
        <v>0</v>
      </c>
      <c r="I519" s="38">
        <f>ROUND(G519*H519,6)</f>
        <v>0</v>
      </c>
      <c r="L519" s="40">
        <v>0</v>
      </c>
      <c r="M519" s="34">
        <f>ROUND(ROUND(L519,2)*ROUND(G519,3),2)</f>
        <v>0</v>
      </c>
      <c r="N519" s="38" t="s">
        <v>488</v>
      </c>
      <c r="O519">
        <f>(M519*21)/100</f>
        <v>0</v>
      </c>
      <c r="P519" t="s">
        <v>27</v>
      </c>
    </row>
    <row r="520" spans="1:16" x14ac:dyDescent="0.2">
      <c r="A520" s="37" t="s">
        <v>54</v>
      </c>
      <c r="E520" s="41" t="s">
        <v>3725</v>
      </c>
    </row>
    <row r="521" spans="1:16" x14ac:dyDescent="0.2">
      <c r="A521" s="37" t="s">
        <v>55</v>
      </c>
      <c r="E521" s="42" t="s">
        <v>5</v>
      </c>
    </row>
    <row r="522" spans="1:16" ht="25.5" x14ac:dyDescent="0.2">
      <c r="A522" t="s">
        <v>57</v>
      </c>
      <c r="E522" s="41" t="s">
        <v>3726</v>
      </c>
    </row>
    <row r="523" spans="1:16" x14ac:dyDescent="0.2">
      <c r="A523" t="s">
        <v>49</v>
      </c>
      <c r="B523" s="36" t="s">
        <v>1228</v>
      </c>
      <c r="C523" s="36" t="s">
        <v>3727</v>
      </c>
      <c r="D523" s="37" t="s">
        <v>5</v>
      </c>
      <c r="E523" s="13" t="s">
        <v>3728</v>
      </c>
      <c r="F523" s="38" t="s">
        <v>288</v>
      </c>
      <c r="G523" s="39">
        <v>175.2</v>
      </c>
      <c r="H523" s="38">
        <v>0</v>
      </c>
      <c r="I523" s="38">
        <f>ROUND(G523*H523,6)</f>
        <v>0</v>
      </c>
      <c r="L523" s="40">
        <v>0</v>
      </c>
      <c r="M523" s="34">
        <f>ROUND(ROUND(L523,2)*ROUND(G523,3),2)</f>
        <v>0</v>
      </c>
      <c r="N523" s="38" t="s">
        <v>488</v>
      </c>
      <c r="O523">
        <f>(M523*21)/100</f>
        <v>0</v>
      </c>
      <c r="P523" t="s">
        <v>27</v>
      </c>
    </row>
    <row r="524" spans="1:16" x14ac:dyDescent="0.2">
      <c r="A524" s="37" t="s">
        <v>54</v>
      </c>
      <c r="E524" s="41" t="s">
        <v>3729</v>
      </c>
    </row>
    <row r="525" spans="1:16" x14ac:dyDescent="0.2">
      <c r="A525" s="37" t="s">
        <v>55</v>
      </c>
      <c r="E525" s="42" t="s">
        <v>3730</v>
      </c>
    </row>
    <row r="526" spans="1:16" ht="25.5" x14ac:dyDescent="0.2">
      <c r="A526" t="s">
        <v>57</v>
      </c>
      <c r="E526" s="41" t="s">
        <v>3726</v>
      </c>
    </row>
    <row r="527" spans="1:16" ht="25.5" x14ac:dyDescent="0.2">
      <c r="A527" t="s">
        <v>49</v>
      </c>
      <c r="B527" s="36" t="s">
        <v>1229</v>
      </c>
      <c r="C527" s="36" t="s">
        <v>3731</v>
      </c>
      <c r="D527" s="37" t="s">
        <v>3392</v>
      </c>
      <c r="E527" s="13" t="s">
        <v>3732</v>
      </c>
      <c r="F527" s="38" t="s">
        <v>504</v>
      </c>
      <c r="G527" s="39">
        <v>17.28</v>
      </c>
      <c r="H527" s="38">
        <v>0</v>
      </c>
      <c r="I527" s="38">
        <f>ROUND(G527*H527,6)</f>
        <v>0</v>
      </c>
      <c r="L527" s="40">
        <v>0</v>
      </c>
      <c r="M527" s="34">
        <f>ROUND(ROUND(L527,2)*ROUND(G527,3),2)</f>
        <v>0</v>
      </c>
      <c r="N527" s="38" t="s">
        <v>488</v>
      </c>
      <c r="O527">
        <f>(M527*21)/100</f>
        <v>0</v>
      </c>
      <c r="P527" t="s">
        <v>27</v>
      </c>
    </row>
    <row r="528" spans="1:16" x14ac:dyDescent="0.2">
      <c r="A528" s="37" t="s">
        <v>54</v>
      </c>
      <c r="E528" s="41" t="s">
        <v>3733</v>
      </c>
    </row>
    <row r="529" spans="1:16" x14ac:dyDescent="0.2">
      <c r="A529" s="37" t="s">
        <v>55</v>
      </c>
      <c r="E529" s="42" t="s">
        <v>3734</v>
      </c>
    </row>
    <row r="530" spans="1:16" ht="25.5" x14ac:dyDescent="0.2">
      <c r="A530" t="s">
        <v>57</v>
      </c>
      <c r="E530" s="41" t="s">
        <v>3726</v>
      </c>
    </row>
    <row r="531" spans="1:16" ht="25.5" x14ac:dyDescent="0.2">
      <c r="A531" t="s">
        <v>49</v>
      </c>
      <c r="B531" s="36" t="s">
        <v>1230</v>
      </c>
      <c r="C531" s="36" t="s">
        <v>3731</v>
      </c>
      <c r="D531" s="37" t="s">
        <v>3396</v>
      </c>
      <c r="E531" s="13" t="s">
        <v>3735</v>
      </c>
      <c r="F531" s="38" t="s">
        <v>504</v>
      </c>
      <c r="G531" s="39">
        <v>160.06</v>
      </c>
      <c r="H531" s="38">
        <v>0</v>
      </c>
      <c r="I531" s="38">
        <f>ROUND(G531*H531,6)</f>
        <v>0</v>
      </c>
      <c r="L531" s="40">
        <v>0</v>
      </c>
      <c r="M531" s="34">
        <f>ROUND(ROUND(L531,2)*ROUND(G531,3),2)</f>
        <v>0</v>
      </c>
      <c r="N531" s="38" t="s">
        <v>488</v>
      </c>
      <c r="O531">
        <f>(M531*21)/100</f>
        <v>0</v>
      </c>
      <c r="P531" t="s">
        <v>27</v>
      </c>
    </row>
    <row r="532" spans="1:16" x14ac:dyDescent="0.2">
      <c r="A532" s="37" t="s">
        <v>54</v>
      </c>
      <c r="E532" s="41" t="s">
        <v>3736</v>
      </c>
    </row>
    <row r="533" spans="1:16" x14ac:dyDescent="0.2">
      <c r="A533" s="37" t="s">
        <v>55</v>
      </c>
      <c r="E533" s="42" t="s">
        <v>3737</v>
      </c>
    </row>
    <row r="534" spans="1:16" ht="25.5" x14ac:dyDescent="0.2">
      <c r="A534" t="s">
        <v>57</v>
      </c>
      <c r="E534" s="41" t="s">
        <v>3726</v>
      </c>
    </row>
    <row r="535" spans="1:16" x14ac:dyDescent="0.2">
      <c r="A535" t="s">
        <v>49</v>
      </c>
      <c r="B535" s="36" t="s">
        <v>1231</v>
      </c>
      <c r="C535" s="36" t="s">
        <v>1878</v>
      </c>
      <c r="D535" s="37" t="s">
        <v>5</v>
      </c>
      <c r="E535" s="13" t="s">
        <v>1879</v>
      </c>
      <c r="F535" s="38" t="s">
        <v>283</v>
      </c>
      <c r="G535" s="39">
        <v>876.096</v>
      </c>
      <c r="H535" s="38">
        <v>0</v>
      </c>
      <c r="I535" s="38">
        <f>ROUND(G535*H535,6)</f>
        <v>0</v>
      </c>
      <c r="L535" s="40">
        <v>0</v>
      </c>
      <c r="M535" s="34">
        <f>ROUND(ROUND(L535,2)*ROUND(G535,3),2)</f>
        <v>0</v>
      </c>
      <c r="N535" s="38" t="s">
        <v>488</v>
      </c>
      <c r="O535">
        <f>(M535*21)/100</f>
        <v>0</v>
      </c>
      <c r="P535" t="s">
        <v>27</v>
      </c>
    </row>
    <row r="536" spans="1:16" x14ac:dyDescent="0.2">
      <c r="A536" s="37" t="s">
        <v>54</v>
      </c>
      <c r="E536" s="41" t="s">
        <v>3738</v>
      </c>
    </row>
    <row r="537" spans="1:16" x14ac:dyDescent="0.2">
      <c r="A537" s="37" t="s">
        <v>55</v>
      </c>
      <c r="E537" s="42" t="s">
        <v>3739</v>
      </c>
    </row>
    <row r="538" spans="1:16" ht="114.75" x14ac:dyDescent="0.2">
      <c r="A538" t="s">
        <v>57</v>
      </c>
      <c r="E538" s="41" t="s">
        <v>1877</v>
      </c>
    </row>
    <row r="539" spans="1:16" x14ac:dyDescent="0.2">
      <c r="A539" t="s">
        <v>49</v>
      </c>
      <c r="B539" s="36" t="s">
        <v>1232</v>
      </c>
      <c r="C539" s="36" t="s">
        <v>3740</v>
      </c>
      <c r="D539" s="37" t="s">
        <v>5</v>
      </c>
      <c r="E539" s="13" t="s">
        <v>3741</v>
      </c>
      <c r="F539" s="38" t="s">
        <v>283</v>
      </c>
      <c r="G539" s="39">
        <v>93.018000000000001</v>
      </c>
      <c r="H539" s="38">
        <v>0</v>
      </c>
      <c r="I539" s="38">
        <f>ROUND(G539*H539,6)</f>
        <v>0</v>
      </c>
      <c r="L539" s="40">
        <v>0</v>
      </c>
      <c r="M539" s="34">
        <f>ROUND(ROUND(L539,2)*ROUND(G539,3),2)</f>
        <v>0</v>
      </c>
      <c r="N539" s="38" t="s">
        <v>488</v>
      </c>
      <c r="O539">
        <f>(M539*21)/100</f>
        <v>0</v>
      </c>
      <c r="P539" t="s">
        <v>27</v>
      </c>
    </row>
    <row r="540" spans="1:16" x14ac:dyDescent="0.2">
      <c r="A540" s="37" t="s">
        <v>54</v>
      </c>
      <c r="E540" s="41" t="s">
        <v>3742</v>
      </c>
    </row>
    <row r="541" spans="1:16" x14ac:dyDescent="0.2">
      <c r="A541" s="37" t="s">
        <v>55</v>
      </c>
      <c r="E541" s="42" t="s">
        <v>3743</v>
      </c>
    </row>
    <row r="542" spans="1:16" ht="114.75" x14ac:dyDescent="0.2">
      <c r="A542" t="s">
        <v>57</v>
      </c>
      <c r="E542" s="41" t="s">
        <v>1877</v>
      </c>
    </row>
    <row r="543" spans="1:16" x14ac:dyDescent="0.2">
      <c r="A543" t="s">
        <v>49</v>
      </c>
      <c r="B543" s="36" t="s">
        <v>1233</v>
      </c>
      <c r="C543" s="36" t="s">
        <v>3740</v>
      </c>
      <c r="D543" s="37" t="s">
        <v>27</v>
      </c>
      <c r="E543" s="13" t="s">
        <v>3741</v>
      </c>
      <c r="F543" s="38" t="s">
        <v>283</v>
      </c>
      <c r="G543" s="39">
        <v>12.664999999999999</v>
      </c>
      <c r="H543" s="38">
        <v>0</v>
      </c>
      <c r="I543" s="38">
        <f>ROUND(G543*H543,6)</f>
        <v>0</v>
      </c>
      <c r="L543" s="40">
        <v>0</v>
      </c>
      <c r="M543" s="34">
        <f>ROUND(ROUND(L543,2)*ROUND(G543,3),2)</f>
        <v>0</v>
      </c>
      <c r="N543" s="38" t="s">
        <v>488</v>
      </c>
      <c r="O543">
        <f>(M543*21)/100</f>
        <v>0</v>
      </c>
      <c r="P543" t="s">
        <v>27</v>
      </c>
    </row>
    <row r="544" spans="1:16" x14ac:dyDescent="0.2">
      <c r="A544" s="37" t="s">
        <v>54</v>
      </c>
      <c r="E544" s="41" t="s">
        <v>3744</v>
      </c>
    </row>
    <row r="545" spans="1:16" x14ac:dyDescent="0.2">
      <c r="A545" s="37" t="s">
        <v>55</v>
      </c>
      <c r="E545" s="42" t="s">
        <v>3745</v>
      </c>
    </row>
    <row r="546" spans="1:16" ht="114.75" x14ac:dyDescent="0.2">
      <c r="A546" t="s">
        <v>57</v>
      </c>
      <c r="E546" s="41" t="s">
        <v>1877</v>
      </c>
    </row>
    <row r="547" spans="1:16" x14ac:dyDescent="0.2">
      <c r="A547" t="s">
        <v>49</v>
      </c>
      <c r="B547" s="36" t="s">
        <v>1234</v>
      </c>
      <c r="C547" s="36" t="s">
        <v>1883</v>
      </c>
      <c r="D547" s="37" t="s">
        <v>5</v>
      </c>
      <c r="E547" s="13" t="s">
        <v>1884</v>
      </c>
      <c r="F547" s="38" t="s">
        <v>283</v>
      </c>
      <c r="G547" s="39">
        <v>5.25</v>
      </c>
      <c r="H547" s="38">
        <v>0</v>
      </c>
      <c r="I547" s="38">
        <f>ROUND(G547*H547,6)</f>
        <v>0</v>
      </c>
      <c r="L547" s="40">
        <v>0</v>
      </c>
      <c r="M547" s="34">
        <f>ROUND(ROUND(L547,2)*ROUND(G547,3),2)</f>
        <v>0</v>
      </c>
      <c r="N547" s="38" t="s">
        <v>488</v>
      </c>
      <c r="O547">
        <f>(M547*21)/100</f>
        <v>0</v>
      </c>
      <c r="P547" t="s">
        <v>27</v>
      </c>
    </row>
    <row r="548" spans="1:16" x14ac:dyDescent="0.2">
      <c r="A548" s="37" t="s">
        <v>54</v>
      </c>
      <c r="E548" s="41" t="s">
        <v>3746</v>
      </c>
    </row>
    <row r="549" spans="1:16" x14ac:dyDescent="0.2">
      <c r="A549" s="37" t="s">
        <v>55</v>
      </c>
      <c r="E549" s="42" t="s">
        <v>3747</v>
      </c>
    </row>
    <row r="550" spans="1:16" ht="114.75" x14ac:dyDescent="0.2">
      <c r="A550" t="s">
        <v>57</v>
      </c>
      <c r="E550" s="41" t="s">
        <v>1877</v>
      </c>
    </row>
    <row r="551" spans="1:16" x14ac:dyDescent="0.2">
      <c r="A551" t="s">
        <v>49</v>
      </c>
      <c r="B551" s="36" t="s">
        <v>1235</v>
      </c>
      <c r="C551" s="36" t="s">
        <v>3748</v>
      </c>
      <c r="D551" s="37" t="s">
        <v>5</v>
      </c>
      <c r="E551" s="13" t="s">
        <v>3749</v>
      </c>
      <c r="F551" s="38" t="s">
        <v>283</v>
      </c>
      <c r="G551" s="39">
        <v>10.164999999999999</v>
      </c>
      <c r="H551" s="38">
        <v>0</v>
      </c>
      <c r="I551" s="38">
        <f>ROUND(G551*H551,6)</f>
        <v>0</v>
      </c>
      <c r="L551" s="40">
        <v>0</v>
      </c>
      <c r="M551" s="34">
        <f>ROUND(ROUND(L551,2)*ROUND(G551,3),2)</f>
        <v>0</v>
      </c>
      <c r="N551" s="38" t="s">
        <v>488</v>
      </c>
      <c r="O551">
        <f>(M551*21)/100</f>
        <v>0</v>
      </c>
      <c r="P551" t="s">
        <v>27</v>
      </c>
    </row>
    <row r="552" spans="1:16" ht="25.5" x14ac:dyDescent="0.2">
      <c r="A552" s="37" t="s">
        <v>54</v>
      </c>
      <c r="E552" s="41" t="s">
        <v>3750</v>
      </c>
    </row>
    <row r="553" spans="1:16" ht="38.25" x14ac:dyDescent="0.2">
      <c r="A553" s="37" t="s">
        <v>55</v>
      </c>
      <c r="E553" s="42" t="s">
        <v>3751</v>
      </c>
    </row>
    <row r="554" spans="1:16" ht="102" x14ac:dyDescent="0.2">
      <c r="A554" t="s">
        <v>57</v>
      </c>
      <c r="E554" s="41" t="s">
        <v>3752</v>
      </c>
    </row>
    <row r="555" spans="1:16" x14ac:dyDescent="0.2">
      <c r="A555" t="s">
        <v>49</v>
      </c>
      <c r="B555" s="36" t="s">
        <v>1236</v>
      </c>
      <c r="C555" s="36" t="s">
        <v>3753</v>
      </c>
      <c r="D555" s="37" t="s">
        <v>3392</v>
      </c>
      <c r="E555" s="13" t="s">
        <v>3754</v>
      </c>
      <c r="F555" s="38" t="s">
        <v>288</v>
      </c>
      <c r="G555" s="39">
        <v>103.7</v>
      </c>
      <c r="H555" s="38">
        <v>0</v>
      </c>
      <c r="I555" s="38">
        <f>ROUND(G555*H555,6)</f>
        <v>0</v>
      </c>
      <c r="L555" s="40">
        <v>0</v>
      </c>
      <c r="M555" s="34">
        <f>ROUND(ROUND(L555,2)*ROUND(G555,3),2)</f>
        <v>0</v>
      </c>
      <c r="N555" s="38" t="s">
        <v>269</v>
      </c>
      <c r="O555">
        <f>(M555*21)/100</f>
        <v>0</v>
      </c>
      <c r="P555" t="s">
        <v>27</v>
      </c>
    </row>
    <row r="556" spans="1:16" ht="38.25" x14ac:dyDescent="0.2">
      <c r="A556" s="37" t="s">
        <v>54</v>
      </c>
      <c r="E556" s="41" t="s">
        <v>3755</v>
      </c>
    </row>
    <row r="557" spans="1:16" x14ac:dyDescent="0.2">
      <c r="A557" s="37" t="s">
        <v>55</v>
      </c>
      <c r="E557" s="42" t="s">
        <v>3756</v>
      </c>
    </row>
    <row r="558" spans="1:16" ht="25.5" x14ac:dyDescent="0.2">
      <c r="A558" t="s">
        <v>57</v>
      </c>
      <c r="E558" s="41" t="s">
        <v>2609</v>
      </c>
    </row>
    <row r="559" spans="1:16" x14ac:dyDescent="0.2">
      <c r="A559" t="s">
        <v>49</v>
      </c>
      <c r="B559" s="36" t="s">
        <v>1237</v>
      </c>
      <c r="C559" s="36" t="s">
        <v>3753</v>
      </c>
      <c r="D559" s="37" t="s">
        <v>3396</v>
      </c>
      <c r="E559" s="13" t="s">
        <v>3757</v>
      </c>
      <c r="F559" s="38" t="s">
        <v>288</v>
      </c>
      <c r="G559" s="39">
        <v>20.74</v>
      </c>
      <c r="H559" s="38">
        <v>0</v>
      </c>
      <c r="I559" s="38">
        <f>ROUND(G559*H559,6)</f>
        <v>0</v>
      </c>
      <c r="L559" s="40">
        <v>0</v>
      </c>
      <c r="M559" s="34">
        <f>ROUND(ROUND(L559,2)*ROUND(G559,3),2)</f>
        <v>0</v>
      </c>
      <c r="N559" s="38" t="s">
        <v>269</v>
      </c>
      <c r="O559">
        <f>(M559*21)/100</f>
        <v>0</v>
      </c>
      <c r="P559" t="s">
        <v>27</v>
      </c>
    </row>
    <row r="560" spans="1:16" ht="38.25" x14ac:dyDescent="0.2">
      <c r="A560" s="37" t="s">
        <v>54</v>
      </c>
      <c r="E560" s="41" t="s">
        <v>3758</v>
      </c>
    </row>
    <row r="561" spans="1:16" x14ac:dyDescent="0.2">
      <c r="A561" s="37" t="s">
        <v>55</v>
      </c>
      <c r="E561" s="42" t="s">
        <v>3759</v>
      </c>
    </row>
    <row r="562" spans="1:16" ht="25.5" x14ac:dyDescent="0.2">
      <c r="A562" t="s">
        <v>57</v>
      </c>
      <c r="E562" s="41" t="s">
        <v>2609</v>
      </c>
    </row>
    <row r="563" spans="1:16" ht="25.5" x14ac:dyDescent="0.2">
      <c r="A563" t="s">
        <v>49</v>
      </c>
      <c r="B563" s="36" t="s">
        <v>1238</v>
      </c>
      <c r="C563" s="36" t="s">
        <v>3760</v>
      </c>
      <c r="D563" s="37" t="s">
        <v>5</v>
      </c>
      <c r="E563" s="13" t="s">
        <v>3704</v>
      </c>
      <c r="F563" s="38" t="s">
        <v>288</v>
      </c>
      <c r="G563" s="39">
        <v>12</v>
      </c>
      <c r="H563" s="38">
        <v>0</v>
      </c>
      <c r="I563" s="38">
        <f>ROUND(G563*H563,6)</f>
        <v>0</v>
      </c>
      <c r="L563" s="40">
        <v>0</v>
      </c>
      <c r="M563" s="34">
        <f>ROUND(ROUND(L563,2)*ROUND(G563,3),2)</f>
        <v>0</v>
      </c>
      <c r="N563" s="38" t="s">
        <v>269</v>
      </c>
      <c r="O563">
        <f>(M563*21)/100</f>
        <v>0</v>
      </c>
      <c r="P563" t="s">
        <v>27</v>
      </c>
    </row>
    <row r="564" spans="1:16" ht="38.25" x14ac:dyDescent="0.2">
      <c r="A564" s="37" t="s">
        <v>54</v>
      </c>
      <c r="E564" s="41" t="s">
        <v>3761</v>
      </c>
    </row>
    <row r="565" spans="1:16" x14ac:dyDescent="0.2">
      <c r="A565" s="37" t="s">
        <v>55</v>
      </c>
      <c r="E565" s="42" t="s">
        <v>3762</v>
      </c>
    </row>
    <row r="566" spans="1:16" ht="38.25" x14ac:dyDescent="0.2">
      <c r="A566" t="s">
        <v>57</v>
      </c>
      <c r="E566" s="41" t="s">
        <v>3707</v>
      </c>
    </row>
    <row r="567" spans="1:16" x14ac:dyDescent="0.2">
      <c r="A567" t="s">
        <v>49</v>
      </c>
      <c r="B567" s="36" t="s">
        <v>1239</v>
      </c>
      <c r="C567" s="36" t="s">
        <v>2745</v>
      </c>
      <c r="D567" s="37" t="s">
        <v>5</v>
      </c>
      <c r="E567" s="13" t="s">
        <v>3763</v>
      </c>
      <c r="F567" s="38" t="s">
        <v>504</v>
      </c>
      <c r="G567" s="39">
        <v>3.2</v>
      </c>
      <c r="H567" s="38">
        <v>0</v>
      </c>
      <c r="I567" s="38">
        <f>ROUND(G567*H567,6)</f>
        <v>0</v>
      </c>
      <c r="L567" s="40">
        <v>0</v>
      </c>
      <c r="M567" s="34">
        <f>ROUND(ROUND(L567,2)*ROUND(G567,3),2)</f>
        <v>0</v>
      </c>
      <c r="N567" s="38" t="s">
        <v>269</v>
      </c>
      <c r="O567">
        <f>(M567*21)/100</f>
        <v>0</v>
      </c>
      <c r="P567" t="s">
        <v>27</v>
      </c>
    </row>
    <row r="568" spans="1:16" ht="63.75" x14ac:dyDescent="0.2">
      <c r="A568" s="37" t="s">
        <v>54</v>
      </c>
      <c r="E568" s="41" t="s">
        <v>3764</v>
      </c>
    </row>
    <row r="569" spans="1:16" x14ac:dyDescent="0.2">
      <c r="A569" s="37" t="s">
        <v>55</v>
      </c>
      <c r="E569" s="42" t="s">
        <v>3765</v>
      </c>
    </row>
    <row r="570" spans="1:16" ht="63.75" x14ac:dyDescent="0.2">
      <c r="A570" t="s">
        <v>57</v>
      </c>
      <c r="E570" s="41" t="s">
        <v>3766</v>
      </c>
    </row>
    <row r="571" spans="1:16" ht="25.5" x14ac:dyDescent="0.2">
      <c r="A571" t="s">
        <v>49</v>
      </c>
      <c r="B571" s="36" t="s">
        <v>1240</v>
      </c>
      <c r="C571" s="36" t="s">
        <v>3767</v>
      </c>
      <c r="D571" s="37" t="s">
        <v>5</v>
      </c>
      <c r="E571" s="13" t="s">
        <v>3768</v>
      </c>
      <c r="F571" s="38" t="s">
        <v>288</v>
      </c>
      <c r="G571" s="39">
        <v>13.6</v>
      </c>
      <c r="H571" s="38">
        <v>0</v>
      </c>
      <c r="I571" s="38">
        <f>ROUND(G571*H571,6)</f>
        <v>0</v>
      </c>
      <c r="L571" s="40">
        <v>0</v>
      </c>
      <c r="M571" s="34">
        <f>ROUND(ROUND(L571,2)*ROUND(G571,3),2)</f>
        <v>0</v>
      </c>
      <c r="N571" s="38" t="s">
        <v>269</v>
      </c>
      <c r="O571">
        <f>(M571*21)/100</f>
        <v>0</v>
      </c>
      <c r="P571" t="s">
        <v>27</v>
      </c>
    </row>
    <row r="572" spans="1:16" ht="38.25" x14ac:dyDescent="0.2">
      <c r="A572" s="37" t="s">
        <v>54</v>
      </c>
      <c r="E572" s="41" t="s">
        <v>3769</v>
      </c>
    </row>
    <row r="573" spans="1:16" x14ac:dyDescent="0.2">
      <c r="A573" s="37" t="s">
        <v>55</v>
      </c>
      <c r="E573" s="42" t="s">
        <v>3770</v>
      </c>
    </row>
    <row r="574" spans="1:16" ht="89.25" x14ac:dyDescent="0.2">
      <c r="A574" t="s">
        <v>57</v>
      </c>
      <c r="E574" s="41" t="s">
        <v>3711</v>
      </c>
    </row>
    <row r="575" spans="1:16" x14ac:dyDescent="0.2">
      <c r="A575" t="s">
        <v>49</v>
      </c>
      <c r="B575" s="36" t="s">
        <v>1241</v>
      </c>
      <c r="C575" s="36" t="s">
        <v>3771</v>
      </c>
      <c r="D575" s="37" t="s">
        <v>5</v>
      </c>
      <c r="E575" s="13" t="s">
        <v>3772</v>
      </c>
      <c r="F575" s="38" t="s">
        <v>52</v>
      </c>
      <c r="G575" s="39">
        <v>55</v>
      </c>
      <c r="H575" s="38">
        <v>0</v>
      </c>
      <c r="I575" s="38">
        <f>ROUND(G575*H575,6)</f>
        <v>0</v>
      </c>
      <c r="L575" s="40">
        <v>0</v>
      </c>
      <c r="M575" s="34">
        <f>ROUND(ROUND(L575,2)*ROUND(G575,3),2)</f>
        <v>0</v>
      </c>
      <c r="N575" s="38" t="s">
        <v>269</v>
      </c>
      <c r="O575">
        <f>(M575*21)/100</f>
        <v>0</v>
      </c>
      <c r="P575" t="s">
        <v>27</v>
      </c>
    </row>
    <row r="576" spans="1:16" x14ac:dyDescent="0.2">
      <c r="A576" s="37" t="s">
        <v>54</v>
      </c>
      <c r="E576" s="41" t="s">
        <v>3773</v>
      </c>
    </row>
    <row r="577" spans="1:16" x14ac:dyDescent="0.2">
      <c r="A577" s="37" t="s">
        <v>55</v>
      </c>
      <c r="E577" s="42" t="s">
        <v>5</v>
      </c>
    </row>
    <row r="578" spans="1:16" ht="25.5" x14ac:dyDescent="0.2">
      <c r="A578" t="s">
        <v>57</v>
      </c>
      <c r="E578" s="41" t="s">
        <v>3726</v>
      </c>
    </row>
    <row r="579" spans="1:16" x14ac:dyDescent="0.2">
      <c r="A579" t="s">
        <v>49</v>
      </c>
      <c r="B579" s="36" t="s">
        <v>1242</v>
      </c>
      <c r="C579" s="36" t="s">
        <v>3774</v>
      </c>
      <c r="D579" s="37" t="s">
        <v>5</v>
      </c>
      <c r="E579" s="13" t="s">
        <v>3775</v>
      </c>
      <c r="F579" s="38" t="s">
        <v>52</v>
      </c>
      <c r="G579" s="39">
        <v>2</v>
      </c>
      <c r="H579" s="38">
        <v>0</v>
      </c>
      <c r="I579" s="38">
        <f>ROUND(G579*H579,6)</f>
        <v>0</v>
      </c>
      <c r="L579" s="40">
        <v>0</v>
      </c>
      <c r="M579" s="34">
        <f>ROUND(ROUND(L579,2)*ROUND(G579,3),2)</f>
        <v>0</v>
      </c>
      <c r="N579" s="38" t="s">
        <v>269</v>
      </c>
      <c r="O579">
        <f>(M579*21)/100</f>
        <v>0</v>
      </c>
      <c r="P579" t="s">
        <v>27</v>
      </c>
    </row>
    <row r="580" spans="1:16" ht="51" x14ac:dyDescent="0.2">
      <c r="A580" s="37" t="s">
        <v>54</v>
      </c>
      <c r="E580" s="41" t="s">
        <v>3776</v>
      </c>
    </row>
    <row r="581" spans="1:16" x14ac:dyDescent="0.2">
      <c r="A581" s="37" t="s">
        <v>55</v>
      </c>
      <c r="E581" s="42" t="s">
        <v>3664</v>
      </c>
    </row>
    <row r="582" spans="1:16" ht="89.25" x14ac:dyDescent="0.2">
      <c r="A582" t="s">
        <v>57</v>
      </c>
      <c r="E582" s="41" t="s">
        <v>1889</v>
      </c>
    </row>
    <row r="583" spans="1:16" x14ac:dyDescent="0.2">
      <c r="A583" t="s">
        <v>46</v>
      </c>
      <c r="C583" s="33" t="s">
        <v>624</v>
      </c>
      <c r="E583" s="35" t="s">
        <v>625</v>
      </c>
      <c r="J583" s="34">
        <f>0</f>
        <v>0</v>
      </c>
      <c r="K583" s="34">
        <f>0</f>
        <v>0</v>
      </c>
      <c r="L583" s="34">
        <f>0+L584+L588+L592+L596+L600</f>
        <v>0</v>
      </c>
      <c r="M583" s="34">
        <f>0+M584+M588+M592+M596+M600</f>
        <v>0</v>
      </c>
    </row>
    <row r="584" spans="1:16" ht="25.5" x14ac:dyDescent="0.2">
      <c r="A584" t="s">
        <v>49</v>
      </c>
      <c r="B584" s="36" t="s">
        <v>1243</v>
      </c>
      <c r="C584" s="36" t="s">
        <v>1718</v>
      </c>
      <c r="D584" s="37" t="s">
        <v>1719</v>
      </c>
      <c r="E584" s="13" t="s">
        <v>1720</v>
      </c>
      <c r="F584" s="38" t="s">
        <v>629</v>
      </c>
      <c r="G584" s="39">
        <v>3689.6729999999998</v>
      </c>
      <c r="H584" s="38">
        <v>0</v>
      </c>
      <c r="I584" s="38">
        <f>ROUND(G584*H584,6)</f>
        <v>0</v>
      </c>
      <c r="L584" s="40">
        <v>0</v>
      </c>
      <c r="M584" s="34">
        <f>ROUND(ROUND(L584,2)*ROUND(G584,3),2)</f>
        <v>0</v>
      </c>
      <c r="N584" s="38" t="s">
        <v>269</v>
      </c>
      <c r="O584">
        <f>(M584*21)/100</f>
        <v>0</v>
      </c>
      <c r="P584" t="s">
        <v>27</v>
      </c>
    </row>
    <row r="585" spans="1:16" ht="51" x14ac:dyDescent="0.2">
      <c r="A585" s="37" t="s">
        <v>54</v>
      </c>
      <c r="E585" s="41" t="s">
        <v>3777</v>
      </c>
    </row>
    <row r="586" spans="1:16" ht="63.75" x14ac:dyDescent="0.2">
      <c r="A586" s="37" t="s">
        <v>55</v>
      </c>
      <c r="E586" s="42" t="s">
        <v>3778</v>
      </c>
    </row>
    <row r="587" spans="1:16" ht="140.25" x14ac:dyDescent="0.2">
      <c r="A587" t="s">
        <v>57</v>
      </c>
      <c r="E587" s="41" t="s">
        <v>3779</v>
      </c>
    </row>
    <row r="588" spans="1:16" ht="25.5" x14ac:dyDescent="0.2">
      <c r="A588" t="s">
        <v>49</v>
      </c>
      <c r="B588" s="36" t="s">
        <v>1244</v>
      </c>
      <c r="C588" s="36" t="s">
        <v>3780</v>
      </c>
      <c r="D588" s="37" t="s">
        <v>3781</v>
      </c>
      <c r="E588" s="13" t="s">
        <v>3782</v>
      </c>
      <c r="F588" s="38" t="s">
        <v>629</v>
      </c>
      <c r="G588" s="39">
        <v>492.07100000000003</v>
      </c>
      <c r="H588" s="38">
        <v>0</v>
      </c>
      <c r="I588" s="38">
        <f>ROUND(G588*H588,6)</f>
        <v>0</v>
      </c>
      <c r="L588" s="40">
        <v>0</v>
      </c>
      <c r="M588" s="34">
        <f>ROUND(ROUND(L588,2)*ROUND(G588,3),2)</f>
        <v>0</v>
      </c>
      <c r="N588" s="38" t="s">
        <v>269</v>
      </c>
      <c r="O588">
        <f>(M588*21)/100</f>
        <v>0</v>
      </c>
      <c r="P588" t="s">
        <v>27</v>
      </c>
    </row>
    <row r="589" spans="1:16" x14ac:dyDescent="0.2">
      <c r="A589" s="37" t="s">
        <v>54</v>
      </c>
      <c r="E589" s="41" t="s">
        <v>3783</v>
      </c>
    </row>
    <row r="590" spans="1:16" x14ac:dyDescent="0.2">
      <c r="A590" s="37" t="s">
        <v>55</v>
      </c>
      <c r="E590" s="42" t="s">
        <v>3784</v>
      </c>
    </row>
    <row r="591" spans="1:16" ht="140.25" x14ac:dyDescent="0.2">
      <c r="A591" t="s">
        <v>57</v>
      </c>
      <c r="E591" s="41" t="s">
        <v>3779</v>
      </c>
    </row>
    <row r="592" spans="1:16" ht="25.5" x14ac:dyDescent="0.2">
      <c r="A592" t="s">
        <v>49</v>
      </c>
      <c r="B592" s="36" t="s">
        <v>1245</v>
      </c>
      <c r="C592" s="36" t="s">
        <v>1579</v>
      </c>
      <c r="D592" s="37" t="s">
        <v>1580</v>
      </c>
      <c r="E592" s="13" t="s">
        <v>1581</v>
      </c>
      <c r="F592" s="38" t="s">
        <v>629</v>
      </c>
      <c r="G592" s="39">
        <v>255.14599999999999</v>
      </c>
      <c r="H592" s="38">
        <v>0</v>
      </c>
      <c r="I592" s="38">
        <f>ROUND(G592*H592,6)</f>
        <v>0</v>
      </c>
      <c r="L592" s="40">
        <v>0</v>
      </c>
      <c r="M592" s="34">
        <f>ROUND(ROUND(L592,2)*ROUND(G592,3),2)</f>
        <v>0</v>
      </c>
      <c r="N592" s="38" t="s">
        <v>269</v>
      </c>
      <c r="O592">
        <f>(M592*21)/100</f>
        <v>0</v>
      </c>
      <c r="P592" t="s">
        <v>27</v>
      </c>
    </row>
    <row r="593" spans="1:16" ht="38.25" x14ac:dyDescent="0.2">
      <c r="A593" s="37" t="s">
        <v>54</v>
      </c>
      <c r="E593" s="41" t="s">
        <v>3785</v>
      </c>
    </row>
    <row r="594" spans="1:16" ht="38.25" x14ac:dyDescent="0.2">
      <c r="A594" s="37" t="s">
        <v>55</v>
      </c>
      <c r="E594" s="42" t="s">
        <v>3786</v>
      </c>
    </row>
    <row r="595" spans="1:16" ht="140.25" x14ac:dyDescent="0.2">
      <c r="A595" t="s">
        <v>57</v>
      </c>
      <c r="E595" s="41" t="s">
        <v>3779</v>
      </c>
    </row>
    <row r="596" spans="1:16" ht="25.5" x14ac:dyDescent="0.2">
      <c r="A596" t="s">
        <v>49</v>
      </c>
      <c r="B596" s="36" t="s">
        <v>1246</v>
      </c>
      <c r="C596" s="36" t="s">
        <v>3032</v>
      </c>
      <c r="D596" s="37" t="s">
        <v>3033</v>
      </c>
      <c r="E596" s="13" t="s">
        <v>3034</v>
      </c>
      <c r="F596" s="38" t="s">
        <v>629</v>
      </c>
      <c r="G596" s="39">
        <v>154.53800000000001</v>
      </c>
      <c r="H596" s="38">
        <v>0</v>
      </c>
      <c r="I596" s="38">
        <f>ROUND(G596*H596,6)</f>
        <v>0</v>
      </c>
      <c r="L596" s="40">
        <v>0</v>
      </c>
      <c r="M596" s="34">
        <f>ROUND(ROUND(L596,2)*ROUND(G596,3),2)</f>
        <v>0</v>
      </c>
      <c r="N596" s="38" t="s">
        <v>269</v>
      </c>
      <c r="O596">
        <f>(M596*21)/100</f>
        <v>0</v>
      </c>
      <c r="P596" t="s">
        <v>27</v>
      </c>
    </row>
    <row r="597" spans="1:16" ht="25.5" x14ac:dyDescent="0.2">
      <c r="A597" s="37" t="s">
        <v>54</v>
      </c>
      <c r="E597" s="41" t="s">
        <v>3787</v>
      </c>
    </row>
    <row r="598" spans="1:16" x14ac:dyDescent="0.2">
      <c r="A598" s="37" t="s">
        <v>55</v>
      </c>
      <c r="E598" s="42" t="s">
        <v>3788</v>
      </c>
    </row>
    <row r="599" spans="1:16" ht="140.25" x14ac:dyDescent="0.2">
      <c r="A599" t="s">
        <v>57</v>
      </c>
      <c r="E599" s="41" t="s">
        <v>3779</v>
      </c>
    </row>
    <row r="600" spans="1:16" ht="25.5" x14ac:dyDescent="0.2">
      <c r="A600" t="s">
        <v>49</v>
      </c>
      <c r="B600" s="36" t="s">
        <v>1247</v>
      </c>
      <c r="C600" s="36" t="s">
        <v>2089</v>
      </c>
      <c r="D600" s="37" t="s">
        <v>2090</v>
      </c>
      <c r="E600" s="13" t="s">
        <v>2091</v>
      </c>
      <c r="F600" s="38" t="s">
        <v>629</v>
      </c>
      <c r="G600" s="39">
        <v>2304.279</v>
      </c>
      <c r="H600" s="38">
        <v>0</v>
      </c>
      <c r="I600" s="38">
        <f>ROUND(G600*H600,6)</f>
        <v>0</v>
      </c>
      <c r="L600" s="40">
        <v>0</v>
      </c>
      <c r="M600" s="34">
        <f>ROUND(ROUND(L600,2)*ROUND(G600,3),2)</f>
        <v>0</v>
      </c>
      <c r="N600" s="38" t="s">
        <v>269</v>
      </c>
      <c r="O600">
        <f>(M600*21)/100</f>
        <v>0</v>
      </c>
      <c r="P600" t="s">
        <v>27</v>
      </c>
    </row>
    <row r="601" spans="1:16" x14ac:dyDescent="0.2">
      <c r="A601" s="37" t="s">
        <v>54</v>
      </c>
      <c r="E601" s="41" t="s">
        <v>3789</v>
      </c>
    </row>
    <row r="602" spans="1:16" ht="38.25" x14ac:dyDescent="0.2">
      <c r="A602" s="37" t="s">
        <v>55</v>
      </c>
      <c r="E602" s="42" t="s">
        <v>3790</v>
      </c>
    </row>
    <row r="603" spans="1:16" ht="140.25" x14ac:dyDescent="0.2">
      <c r="A603" t="s">
        <v>57</v>
      </c>
      <c r="E603" s="41" t="s">
        <v>3779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3278</v>
      </c>
      <c r="M3" s="43">
        <f>Rekapitulace!C59</f>
        <v>0</v>
      </c>
      <c r="N3" s="25" t="s">
        <v>0</v>
      </c>
      <c r="O3" t="s">
        <v>23</v>
      </c>
      <c r="P3" t="s">
        <v>27</v>
      </c>
    </row>
    <row r="4" spans="1:20" ht="32.1" customHeight="1" x14ac:dyDescent="0.2">
      <c r="A4" s="28" t="s">
        <v>20</v>
      </c>
      <c r="B4" s="29" t="s">
        <v>28</v>
      </c>
      <c r="C4" s="2" t="s">
        <v>3278</v>
      </c>
      <c r="D4" s="9"/>
      <c r="E4" s="3" t="s">
        <v>3279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COUNTIFS(L8:L166,"=0",A8:A166,"P")+COUNTIFS(L8:L166,"",A8:A166,"P")+SUM(Q8:Q166)</f>
        <v>38</v>
      </c>
    </row>
    <row r="8" spans="1:20" x14ac:dyDescent="0.2">
      <c r="A8" t="s">
        <v>44</v>
      </c>
      <c r="C8" s="30" t="s">
        <v>3793</v>
      </c>
      <c r="E8" s="32" t="s">
        <v>3792</v>
      </c>
      <c r="J8" s="31">
        <f>0+J9+J46+J71+J88+J105+J122+J127+J152+J161</f>
        <v>0</v>
      </c>
      <c r="K8" s="31">
        <f>0+K9+K46+K71+K88+K105+K122+K127+K152+K161</f>
        <v>0</v>
      </c>
      <c r="L8" s="31">
        <f>0+L9+L46+L71+L88+L105+L122+L127+L152+L161</f>
        <v>0</v>
      </c>
      <c r="M8" s="31">
        <f>0+M9+M46+M71+M88+M105+M122+M127+M152+M161</f>
        <v>0</v>
      </c>
    </row>
    <row r="9" spans="1:20" x14ac:dyDescent="0.2">
      <c r="A9" t="s">
        <v>46</v>
      </c>
      <c r="C9" s="33" t="s">
        <v>47</v>
      </c>
      <c r="E9" s="35" t="s">
        <v>501</v>
      </c>
      <c r="J9" s="34">
        <f>0</f>
        <v>0</v>
      </c>
      <c r="K9" s="34">
        <f>0</f>
        <v>0</v>
      </c>
      <c r="L9" s="34">
        <f>0+L10+L14+L18+L22+L26+L30+L34+L38+L42</f>
        <v>0</v>
      </c>
      <c r="M9" s="34">
        <f>0+M10+M14+M18+M22+M26+M30+M34+M38+M42</f>
        <v>0</v>
      </c>
    </row>
    <row r="10" spans="1:20" x14ac:dyDescent="0.2">
      <c r="A10" t="s">
        <v>49</v>
      </c>
      <c r="B10" s="36" t="s">
        <v>47</v>
      </c>
      <c r="C10" s="36" t="s">
        <v>3794</v>
      </c>
      <c r="D10" s="37" t="s">
        <v>5</v>
      </c>
      <c r="E10" s="13" t="s">
        <v>3795</v>
      </c>
      <c r="F10" s="38" t="s">
        <v>504</v>
      </c>
      <c r="G10" s="39">
        <v>4.87</v>
      </c>
      <c r="H10" s="38">
        <v>0</v>
      </c>
      <c r="I10" s="38">
        <f>ROUND(G10*H10,6)</f>
        <v>0</v>
      </c>
      <c r="L10" s="40">
        <v>0</v>
      </c>
      <c r="M10" s="34">
        <f>ROUND(ROUND(L10,2)*ROUND(G10,3),2)</f>
        <v>0</v>
      </c>
      <c r="N10" s="38" t="s">
        <v>488</v>
      </c>
      <c r="O10">
        <f>(M10*21)/100</f>
        <v>0</v>
      </c>
      <c r="P10" t="s">
        <v>27</v>
      </c>
    </row>
    <row r="11" spans="1:20" x14ac:dyDescent="0.2">
      <c r="A11" s="37" t="s">
        <v>54</v>
      </c>
      <c r="E11" s="41" t="s">
        <v>3796</v>
      </c>
    </row>
    <row r="12" spans="1:20" x14ac:dyDescent="0.2">
      <c r="A12" s="37" t="s">
        <v>55</v>
      </c>
      <c r="E12" s="42" t="s">
        <v>3797</v>
      </c>
    </row>
    <row r="13" spans="1:20" ht="38.25" x14ac:dyDescent="0.2">
      <c r="A13" t="s">
        <v>57</v>
      </c>
      <c r="E13" s="41" t="s">
        <v>3798</v>
      </c>
    </row>
    <row r="14" spans="1:20" x14ac:dyDescent="0.2">
      <c r="A14" t="s">
        <v>49</v>
      </c>
      <c r="B14" s="36" t="s">
        <v>27</v>
      </c>
      <c r="C14" s="36" t="s">
        <v>3305</v>
      </c>
      <c r="D14" s="37" t="s">
        <v>5</v>
      </c>
      <c r="E14" s="13" t="s">
        <v>3306</v>
      </c>
      <c r="F14" s="38" t="s">
        <v>283</v>
      </c>
      <c r="G14" s="39">
        <v>1237.49</v>
      </c>
      <c r="H14" s="38">
        <v>0</v>
      </c>
      <c r="I14" s="38">
        <f>ROUND(G14*H14,6)</f>
        <v>0</v>
      </c>
      <c r="L14" s="40">
        <v>0</v>
      </c>
      <c r="M14" s="34">
        <f>ROUND(ROUND(L14,2)*ROUND(G14,3),2)</f>
        <v>0</v>
      </c>
      <c r="N14" s="38" t="s">
        <v>488</v>
      </c>
      <c r="O14">
        <f>(M14*21)/100</f>
        <v>0</v>
      </c>
      <c r="P14" t="s">
        <v>27</v>
      </c>
    </row>
    <row r="15" spans="1:20" ht="25.5" x14ac:dyDescent="0.2">
      <c r="A15" s="37" t="s">
        <v>54</v>
      </c>
      <c r="E15" s="41" t="s">
        <v>3799</v>
      </c>
    </row>
    <row r="16" spans="1:20" x14ac:dyDescent="0.2">
      <c r="A16" s="37" t="s">
        <v>55</v>
      </c>
      <c r="E16" s="42" t="s">
        <v>5</v>
      </c>
    </row>
    <row r="17" spans="1:16" ht="306" x14ac:dyDescent="0.2">
      <c r="A17" t="s">
        <v>57</v>
      </c>
      <c r="E17" s="41" t="s">
        <v>3800</v>
      </c>
    </row>
    <row r="18" spans="1:16" x14ac:dyDescent="0.2">
      <c r="A18" t="s">
        <v>49</v>
      </c>
      <c r="B18" s="36" t="s">
        <v>26</v>
      </c>
      <c r="C18" s="36" t="s">
        <v>3310</v>
      </c>
      <c r="D18" s="37" t="s">
        <v>5</v>
      </c>
      <c r="E18" s="13" t="s">
        <v>3311</v>
      </c>
      <c r="F18" s="38" t="s">
        <v>283</v>
      </c>
      <c r="G18" s="39">
        <v>1237.49</v>
      </c>
      <c r="H18" s="38">
        <v>0</v>
      </c>
      <c r="I18" s="38">
        <f>ROUND(G18*H18,6)</f>
        <v>0</v>
      </c>
      <c r="L18" s="40">
        <v>0</v>
      </c>
      <c r="M18" s="34">
        <f>ROUND(ROUND(L18,2)*ROUND(G18,3),2)</f>
        <v>0</v>
      </c>
      <c r="N18" s="38" t="s">
        <v>488</v>
      </c>
      <c r="O18">
        <f>(M18*21)/100</f>
        <v>0</v>
      </c>
      <c r="P18" t="s">
        <v>27</v>
      </c>
    </row>
    <row r="19" spans="1:16" ht="25.5" x14ac:dyDescent="0.2">
      <c r="A19" s="37" t="s">
        <v>54</v>
      </c>
      <c r="E19" s="41" t="s">
        <v>3801</v>
      </c>
    </row>
    <row r="20" spans="1:16" x14ac:dyDescent="0.2">
      <c r="A20" s="37" t="s">
        <v>55</v>
      </c>
      <c r="E20" s="42" t="s">
        <v>5</v>
      </c>
    </row>
    <row r="21" spans="1:16" ht="318.75" x14ac:dyDescent="0.2">
      <c r="A21" t="s">
        <v>57</v>
      </c>
      <c r="E21" s="41" t="s">
        <v>3150</v>
      </c>
    </row>
    <row r="22" spans="1:16" x14ac:dyDescent="0.2">
      <c r="A22" t="s">
        <v>49</v>
      </c>
      <c r="B22" s="36" t="s">
        <v>65</v>
      </c>
      <c r="C22" s="36" t="s">
        <v>1732</v>
      </c>
      <c r="D22" s="37" t="s">
        <v>5</v>
      </c>
      <c r="E22" s="13" t="s">
        <v>1733</v>
      </c>
      <c r="F22" s="38" t="s">
        <v>283</v>
      </c>
      <c r="G22" s="39">
        <v>161.36000000000001</v>
      </c>
      <c r="H22" s="38">
        <v>0</v>
      </c>
      <c r="I22" s="38">
        <f>ROUND(G22*H22,6)</f>
        <v>0</v>
      </c>
      <c r="L22" s="40">
        <v>0</v>
      </c>
      <c r="M22" s="34">
        <f>ROUND(ROUND(L22,2)*ROUND(G22,3),2)</f>
        <v>0</v>
      </c>
      <c r="N22" s="38" t="s">
        <v>488</v>
      </c>
      <c r="O22">
        <f>(M22*21)/100</f>
        <v>0</v>
      </c>
      <c r="P22" t="s">
        <v>27</v>
      </c>
    </row>
    <row r="23" spans="1:16" x14ac:dyDescent="0.2">
      <c r="A23" s="37" t="s">
        <v>54</v>
      </c>
      <c r="E23" s="41" t="s">
        <v>3802</v>
      </c>
    </row>
    <row r="24" spans="1:16" x14ac:dyDescent="0.2">
      <c r="A24" s="37" t="s">
        <v>55</v>
      </c>
      <c r="E24" s="42" t="s">
        <v>3803</v>
      </c>
    </row>
    <row r="25" spans="1:16" ht="318.75" x14ac:dyDescent="0.2">
      <c r="A25" t="s">
        <v>57</v>
      </c>
      <c r="E25" s="41" t="s">
        <v>1736</v>
      </c>
    </row>
    <row r="26" spans="1:16" x14ac:dyDescent="0.2">
      <c r="A26" t="s">
        <v>49</v>
      </c>
      <c r="B26" s="36" t="s">
        <v>69</v>
      </c>
      <c r="C26" s="36" t="s">
        <v>1599</v>
      </c>
      <c r="D26" s="37" t="s">
        <v>5</v>
      </c>
      <c r="E26" s="13" t="s">
        <v>1600</v>
      </c>
      <c r="F26" s="38" t="s">
        <v>283</v>
      </c>
      <c r="G26" s="39">
        <v>21.85</v>
      </c>
      <c r="H26" s="38">
        <v>0</v>
      </c>
      <c r="I26" s="38">
        <f>ROUND(G26*H26,6)</f>
        <v>0</v>
      </c>
      <c r="L26" s="40">
        <v>0</v>
      </c>
      <c r="M26" s="34">
        <f>ROUND(ROUND(L26,2)*ROUND(G26,3),2)</f>
        <v>0</v>
      </c>
      <c r="N26" s="38" t="s">
        <v>488</v>
      </c>
      <c r="O26">
        <f>(M26*21)/100</f>
        <v>0</v>
      </c>
      <c r="P26" t="s">
        <v>27</v>
      </c>
    </row>
    <row r="27" spans="1:16" ht="25.5" x14ac:dyDescent="0.2">
      <c r="A27" s="37" t="s">
        <v>54</v>
      </c>
      <c r="E27" s="41" t="s">
        <v>3804</v>
      </c>
    </row>
    <row r="28" spans="1:16" x14ac:dyDescent="0.2">
      <c r="A28" s="37" t="s">
        <v>55</v>
      </c>
      <c r="E28" s="42" t="s">
        <v>3805</v>
      </c>
    </row>
    <row r="29" spans="1:16" ht="318.75" x14ac:dyDescent="0.2">
      <c r="A29" t="s">
        <v>57</v>
      </c>
      <c r="E29" s="41" t="s">
        <v>1736</v>
      </c>
    </row>
    <row r="30" spans="1:16" x14ac:dyDescent="0.2">
      <c r="A30" t="s">
        <v>49</v>
      </c>
      <c r="B30" s="36" t="s">
        <v>73</v>
      </c>
      <c r="C30" s="36" t="s">
        <v>291</v>
      </c>
      <c r="D30" s="37" t="s">
        <v>5</v>
      </c>
      <c r="E30" s="13" t="s">
        <v>292</v>
      </c>
      <c r="F30" s="38" t="s">
        <v>283</v>
      </c>
      <c r="G30" s="39">
        <v>1237.49</v>
      </c>
      <c r="H30" s="38">
        <v>0</v>
      </c>
      <c r="I30" s="38">
        <f>ROUND(G30*H30,6)</f>
        <v>0</v>
      </c>
      <c r="L30" s="40">
        <v>0</v>
      </c>
      <c r="M30" s="34">
        <f>ROUND(ROUND(L30,2)*ROUND(G30,3),2)</f>
        <v>0</v>
      </c>
      <c r="N30" s="38" t="s">
        <v>488</v>
      </c>
      <c r="O30">
        <f>(M30*21)/100</f>
        <v>0</v>
      </c>
      <c r="P30" t="s">
        <v>27</v>
      </c>
    </row>
    <row r="31" spans="1:16" ht="51" x14ac:dyDescent="0.2">
      <c r="A31" s="37" t="s">
        <v>54</v>
      </c>
      <c r="E31" s="41" t="s">
        <v>3806</v>
      </c>
    </row>
    <row r="32" spans="1:16" x14ac:dyDescent="0.2">
      <c r="A32" s="37" t="s">
        <v>55</v>
      </c>
      <c r="E32" s="42" t="s">
        <v>3807</v>
      </c>
    </row>
    <row r="33" spans="1:16" ht="229.5" x14ac:dyDescent="0.2">
      <c r="A33" t="s">
        <v>57</v>
      </c>
      <c r="E33" s="41" t="s">
        <v>2761</v>
      </c>
    </row>
    <row r="34" spans="1:16" x14ac:dyDescent="0.2">
      <c r="A34" t="s">
        <v>49</v>
      </c>
      <c r="B34" s="36" t="s">
        <v>77</v>
      </c>
      <c r="C34" s="36" t="s">
        <v>1607</v>
      </c>
      <c r="D34" s="37" t="s">
        <v>5</v>
      </c>
      <c r="E34" s="13" t="s">
        <v>1608</v>
      </c>
      <c r="F34" s="38" t="s">
        <v>283</v>
      </c>
      <c r="G34" s="39">
        <v>16.082000000000001</v>
      </c>
      <c r="H34" s="38">
        <v>0</v>
      </c>
      <c r="I34" s="38">
        <f>ROUND(G34*H34,6)</f>
        <v>0</v>
      </c>
      <c r="L34" s="40">
        <v>0</v>
      </c>
      <c r="M34" s="34">
        <f>ROUND(ROUND(L34,2)*ROUND(G34,3),2)</f>
        <v>0</v>
      </c>
      <c r="N34" s="38" t="s">
        <v>488</v>
      </c>
      <c r="O34">
        <f>(M34*21)/100</f>
        <v>0</v>
      </c>
      <c r="P34" t="s">
        <v>27</v>
      </c>
    </row>
    <row r="35" spans="1:16" ht="25.5" x14ac:dyDescent="0.2">
      <c r="A35" s="37" t="s">
        <v>54</v>
      </c>
      <c r="E35" s="41" t="s">
        <v>3808</v>
      </c>
    </row>
    <row r="36" spans="1:16" x14ac:dyDescent="0.2">
      <c r="A36" s="37" t="s">
        <v>55</v>
      </c>
      <c r="E36" s="42" t="s">
        <v>3809</v>
      </c>
    </row>
    <row r="37" spans="1:16" ht="229.5" x14ac:dyDescent="0.2">
      <c r="A37" t="s">
        <v>57</v>
      </c>
      <c r="E37" s="41" t="s">
        <v>3156</v>
      </c>
    </row>
    <row r="38" spans="1:16" x14ac:dyDescent="0.2">
      <c r="A38" t="s">
        <v>49</v>
      </c>
      <c r="B38" s="36" t="s">
        <v>81</v>
      </c>
      <c r="C38" s="36" t="s">
        <v>3044</v>
      </c>
      <c r="D38" s="37" t="s">
        <v>2322</v>
      </c>
      <c r="E38" s="13" t="s">
        <v>3045</v>
      </c>
      <c r="F38" s="38" t="s">
        <v>283</v>
      </c>
      <c r="G38" s="39">
        <v>29.12</v>
      </c>
      <c r="H38" s="38">
        <v>0</v>
      </c>
      <c r="I38" s="38">
        <f>ROUND(G38*H38,6)</f>
        <v>0</v>
      </c>
      <c r="L38" s="40">
        <v>0</v>
      </c>
      <c r="M38" s="34">
        <f>ROUND(ROUND(L38,2)*ROUND(G38,3),2)</f>
        <v>0</v>
      </c>
      <c r="N38" s="38" t="s">
        <v>488</v>
      </c>
      <c r="O38">
        <f>(M38*21)/100</f>
        <v>0</v>
      </c>
      <c r="P38" t="s">
        <v>27</v>
      </c>
    </row>
    <row r="39" spans="1:16" x14ac:dyDescent="0.2">
      <c r="A39" s="37" t="s">
        <v>54</v>
      </c>
      <c r="E39" s="41" t="s">
        <v>3810</v>
      </c>
    </row>
    <row r="40" spans="1:16" x14ac:dyDescent="0.2">
      <c r="A40" s="37" t="s">
        <v>55</v>
      </c>
      <c r="E40" s="42" t="s">
        <v>3811</v>
      </c>
    </row>
    <row r="41" spans="1:16" ht="293.25" x14ac:dyDescent="0.2">
      <c r="A41" t="s">
        <v>57</v>
      </c>
      <c r="E41" s="41" t="s">
        <v>3159</v>
      </c>
    </row>
    <row r="42" spans="1:16" x14ac:dyDescent="0.2">
      <c r="A42" t="s">
        <v>49</v>
      </c>
      <c r="B42" s="36" t="s">
        <v>85</v>
      </c>
      <c r="C42" s="36" t="s">
        <v>3044</v>
      </c>
      <c r="D42" s="37" t="s">
        <v>2325</v>
      </c>
      <c r="E42" s="13" t="s">
        <v>3045</v>
      </c>
      <c r="F42" s="38" t="s">
        <v>283</v>
      </c>
      <c r="G42" s="39">
        <v>4.0199999999999996</v>
      </c>
      <c r="H42" s="38">
        <v>0</v>
      </c>
      <c r="I42" s="38">
        <f>ROUND(G42*H42,6)</f>
        <v>0</v>
      </c>
      <c r="L42" s="40">
        <v>0</v>
      </c>
      <c r="M42" s="34">
        <f>ROUND(ROUND(L42,2)*ROUND(G42,3),2)</f>
        <v>0</v>
      </c>
      <c r="N42" s="38" t="s">
        <v>488</v>
      </c>
      <c r="O42">
        <f>(M42*21)/100</f>
        <v>0</v>
      </c>
      <c r="P42" t="s">
        <v>27</v>
      </c>
    </row>
    <row r="43" spans="1:16" ht="89.25" x14ac:dyDescent="0.2">
      <c r="A43" s="37" t="s">
        <v>54</v>
      </c>
      <c r="E43" s="41" t="s">
        <v>3812</v>
      </c>
    </row>
    <row r="44" spans="1:16" ht="25.5" x14ac:dyDescent="0.2">
      <c r="A44" s="37" t="s">
        <v>55</v>
      </c>
      <c r="E44" s="42" t="s">
        <v>3813</v>
      </c>
    </row>
    <row r="45" spans="1:16" ht="293.25" x14ac:dyDescent="0.2">
      <c r="A45" t="s">
        <v>57</v>
      </c>
      <c r="E45" s="41" t="s">
        <v>3159</v>
      </c>
    </row>
    <row r="46" spans="1:16" x14ac:dyDescent="0.2">
      <c r="A46" t="s">
        <v>46</v>
      </c>
      <c r="C46" s="33" t="s">
        <v>27</v>
      </c>
      <c r="E46" s="35" t="s">
        <v>1632</v>
      </c>
      <c r="J46" s="34">
        <f>0</f>
        <v>0</v>
      </c>
      <c r="K46" s="34">
        <f>0</f>
        <v>0</v>
      </c>
      <c r="L46" s="34">
        <f>0+L47+L51+L55+L59+L63+L67</f>
        <v>0</v>
      </c>
      <c r="M46" s="34">
        <f>0+M47+M51+M55+M59+M63+M67</f>
        <v>0</v>
      </c>
    </row>
    <row r="47" spans="1:16" x14ac:dyDescent="0.2">
      <c r="A47" t="s">
        <v>49</v>
      </c>
      <c r="B47" s="36" t="s">
        <v>88</v>
      </c>
      <c r="C47" s="36" t="s">
        <v>1926</v>
      </c>
      <c r="D47" s="37" t="s">
        <v>5</v>
      </c>
      <c r="E47" s="13" t="s">
        <v>1927</v>
      </c>
      <c r="F47" s="38" t="s">
        <v>504</v>
      </c>
      <c r="G47" s="39">
        <v>246</v>
      </c>
      <c r="H47" s="38">
        <v>0</v>
      </c>
      <c r="I47" s="38">
        <f>ROUND(G47*H47,6)</f>
        <v>0</v>
      </c>
      <c r="L47" s="40">
        <v>0</v>
      </c>
      <c r="M47" s="34">
        <f>ROUND(ROUND(L47,2)*ROUND(G47,3),2)</f>
        <v>0</v>
      </c>
      <c r="N47" s="38" t="s">
        <v>488</v>
      </c>
      <c r="O47">
        <f>(M47*21)/100</f>
        <v>0</v>
      </c>
      <c r="P47" t="s">
        <v>27</v>
      </c>
    </row>
    <row r="48" spans="1:16" ht="25.5" x14ac:dyDescent="0.2">
      <c r="A48" s="37" t="s">
        <v>54</v>
      </c>
      <c r="E48" s="41" t="s">
        <v>3814</v>
      </c>
    </row>
    <row r="49" spans="1:16" ht="25.5" x14ac:dyDescent="0.2">
      <c r="A49" s="37" t="s">
        <v>55</v>
      </c>
      <c r="E49" s="42" t="s">
        <v>3815</v>
      </c>
    </row>
    <row r="50" spans="1:16" ht="102" x14ac:dyDescent="0.2">
      <c r="A50" t="s">
        <v>57</v>
      </c>
      <c r="E50" s="41" t="s">
        <v>3816</v>
      </c>
    </row>
    <row r="51" spans="1:16" x14ac:dyDescent="0.2">
      <c r="A51" t="s">
        <v>49</v>
      </c>
      <c r="B51" s="36" t="s">
        <v>91</v>
      </c>
      <c r="C51" s="36" t="s">
        <v>3391</v>
      </c>
      <c r="D51" s="37" t="s">
        <v>5</v>
      </c>
      <c r="E51" s="13" t="s">
        <v>3393</v>
      </c>
      <c r="F51" s="38" t="s">
        <v>283</v>
      </c>
      <c r="G51" s="39">
        <v>7.49</v>
      </c>
      <c r="H51" s="38">
        <v>0</v>
      </c>
      <c r="I51" s="38">
        <f>ROUND(G51*H51,6)</f>
        <v>0</v>
      </c>
      <c r="L51" s="40">
        <v>0</v>
      </c>
      <c r="M51" s="34">
        <f>ROUND(ROUND(L51,2)*ROUND(G51,3),2)</f>
        <v>0</v>
      </c>
      <c r="N51" s="38" t="s">
        <v>488</v>
      </c>
      <c r="O51">
        <f>(M51*21)/100</f>
        <v>0</v>
      </c>
      <c r="P51" t="s">
        <v>27</v>
      </c>
    </row>
    <row r="52" spans="1:16" ht="140.25" x14ac:dyDescent="0.2">
      <c r="A52" s="37" t="s">
        <v>54</v>
      </c>
      <c r="E52" s="41" t="s">
        <v>3817</v>
      </c>
    </row>
    <row r="53" spans="1:16" x14ac:dyDescent="0.2">
      <c r="A53" s="37" t="s">
        <v>55</v>
      </c>
      <c r="E53" s="42" t="s">
        <v>5</v>
      </c>
    </row>
    <row r="54" spans="1:16" ht="369.75" x14ac:dyDescent="0.2">
      <c r="A54" t="s">
        <v>57</v>
      </c>
      <c r="E54" s="41" t="s">
        <v>3164</v>
      </c>
    </row>
    <row r="55" spans="1:16" x14ac:dyDescent="0.2">
      <c r="A55" t="s">
        <v>49</v>
      </c>
      <c r="B55" s="36" t="s">
        <v>95</v>
      </c>
      <c r="C55" s="36" t="s">
        <v>3391</v>
      </c>
      <c r="D55" s="37" t="s">
        <v>3392</v>
      </c>
      <c r="E55" s="13" t="s">
        <v>3393</v>
      </c>
      <c r="F55" s="38" t="s">
        <v>283</v>
      </c>
      <c r="G55" s="39">
        <v>67.760000000000005</v>
      </c>
      <c r="H55" s="38">
        <v>0</v>
      </c>
      <c r="I55" s="38">
        <f>ROUND(G55*H55,6)</f>
        <v>0</v>
      </c>
      <c r="L55" s="40">
        <v>0</v>
      </c>
      <c r="M55" s="34">
        <f>ROUND(ROUND(L55,2)*ROUND(G55,3),2)</f>
        <v>0</v>
      </c>
      <c r="N55" s="38" t="s">
        <v>488</v>
      </c>
      <c r="O55">
        <f>(M55*21)/100</f>
        <v>0</v>
      </c>
      <c r="P55" t="s">
        <v>27</v>
      </c>
    </row>
    <row r="56" spans="1:16" ht="153" x14ac:dyDescent="0.2">
      <c r="A56" s="37" t="s">
        <v>54</v>
      </c>
      <c r="E56" s="41" t="s">
        <v>3818</v>
      </c>
    </row>
    <row r="57" spans="1:16" x14ac:dyDescent="0.2">
      <c r="A57" s="37" t="s">
        <v>55</v>
      </c>
      <c r="E57" s="42" t="s">
        <v>5</v>
      </c>
    </row>
    <row r="58" spans="1:16" ht="369.75" x14ac:dyDescent="0.2">
      <c r="A58" t="s">
        <v>57</v>
      </c>
      <c r="E58" s="41" t="s">
        <v>3164</v>
      </c>
    </row>
    <row r="59" spans="1:16" x14ac:dyDescent="0.2">
      <c r="A59" t="s">
        <v>49</v>
      </c>
      <c r="B59" s="36" t="s">
        <v>98</v>
      </c>
      <c r="C59" s="36" t="s">
        <v>3399</v>
      </c>
      <c r="D59" s="37" t="s">
        <v>5</v>
      </c>
      <c r="E59" s="13" t="s">
        <v>3400</v>
      </c>
      <c r="F59" s="38" t="s">
        <v>629</v>
      </c>
      <c r="G59" s="39">
        <v>5.7000000000000002E-2</v>
      </c>
      <c r="H59" s="38">
        <v>0</v>
      </c>
      <c r="I59" s="38">
        <f>ROUND(G59*H59,6)</f>
        <v>0</v>
      </c>
      <c r="L59" s="40">
        <v>0</v>
      </c>
      <c r="M59" s="34">
        <f>ROUND(ROUND(L59,2)*ROUND(G59,3),2)</f>
        <v>0</v>
      </c>
      <c r="N59" s="38" t="s">
        <v>488</v>
      </c>
      <c r="O59">
        <f>(M59*21)/100</f>
        <v>0</v>
      </c>
      <c r="P59" t="s">
        <v>27</v>
      </c>
    </row>
    <row r="60" spans="1:16" ht="25.5" x14ac:dyDescent="0.2">
      <c r="A60" s="37" t="s">
        <v>54</v>
      </c>
      <c r="E60" s="41" t="s">
        <v>3819</v>
      </c>
    </row>
    <row r="61" spans="1:16" x14ac:dyDescent="0.2">
      <c r="A61" s="37" t="s">
        <v>55</v>
      </c>
      <c r="E61" s="42" t="s">
        <v>3820</v>
      </c>
    </row>
    <row r="62" spans="1:16" ht="280.5" x14ac:dyDescent="0.2">
      <c r="A62" t="s">
        <v>57</v>
      </c>
      <c r="E62" s="41" t="s">
        <v>3821</v>
      </c>
    </row>
    <row r="63" spans="1:16" x14ac:dyDescent="0.2">
      <c r="A63" t="s">
        <v>49</v>
      </c>
      <c r="B63" s="36" t="s">
        <v>101</v>
      </c>
      <c r="C63" s="36" t="s">
        <v>3404</v>
      </c>
      <c r="D63" s="37" t="s">
        <v>5</v>
      </c>
      <c r="E63" s="13" t="s">
        <v>3405</v>
      </c>
      <c r="F63" s="38" t="s">
        <v>629</v>
      </c>
      <c r="G63" s="39">
        <v>2.4420000000000002</v>
      </c>
      <c r="H63" s="38">
        <v>0</v>
      </c>
      <c r="I63" s="38">
        <f>ROUND(G63*H63,6)</f>
        <v>0</v>
      </c>
      <c r="L63" s="40">
        <v>0</v>
      </c>
      <c r="M63" s="34">
        <f>ROUND(ROUND(L63,2)*ROUND(G63,3),2)</f>
        <v>0</v>
      </c>
      <c r="N63" s="38" t="s">
        <v>488</v>
      </c>
      <c r="O63">
        <f>(M63*21)/100</f>
        <v>0</v>
      </c>
      <c r="P63" t="s">
        <v>27</v>
      </c>
    </row>
    <row r="64" spans="1:16" x14ac:dyDescent="0.2">
      <c r="A64" s="37" t="s">
        <v>54</v>
      </c>
      <c r="E64" s="41" t="s">
        <v>3822</v>
      </c>
    </row>
    <row r="65" spans="1:16" x14ac:dyDescent="0.2">
      <c r="A65" s="37" t="s">
        <v>55</v>
      </c>
      <c r="E65" s="42" t="s">
        <v>3823</v>
      </c>
    </row>
    <row r="66" spans="1:16" ht="280.5" x14ac:dyDescent="0.2">
      <c r="A66" t="s">
        <v>57</v>
      </c>
      <c r="E66" s="41" t="s">
        <v>3821</v>
      </c>
    </row>
    <row r="67" spans="1:16" x14ac:dyDescent="0.2">
      <c r="A67" t="s">
        <v>49</v>
      </c>
      <c r="B67" s="36" t="s">
        <v>105</v>
      </c>
      <c r="C67" s="36" t="s">
        <v>3824</v>
      </c>
      <c r="D67" s="37" t="s">
        <v>5</v>
      </c>
      <c r="E67" s="13" t="s">
        <v>3825</v>
      </c>
      <c r="F67" s="38" t="s">
        <v>52</v>
      </c>
      <c r="G67" s="39">
        <v>12</v>
      </c>
      <c r="H67" s="38">
        <v>0</v>
      </c>
      <c r="I67" s="38">
        <f>ROUND(G67*H67,6)</f>
        <v>0</v>
      </c>
      <c r="L67" s="40">
        <v>0</v>
      </c>
      <c r="M67" s="34">
        <f>ROUND(ROUND(L67,2)*ROUND(G67,3),2)</f>
        <v>0</v>
      </c>
      <c r="N67" s="38" t="s">
        <v>269</v>
      </c>
      <c r="O67">
        <f>(M67*21)/100</f>
        <v>0</v>
      </c>
      <c r="P67" t="s">
        <v>27</v>
      </c>
    </row>
    <row r="68" spans="1:16" ht="25.5" x14ac:dyDescent="0.2">
      <c r="A68" s="37" t="s">
        <v>54</v>
      </c>
      <c r="E68" s="41" t="s">
        <v>3826</v>
      </c>
    </row>
    <row r="69" spans="1:16" x14ac:dyDescent="0.2">
      <c r="A69" s="37" t="s">
        <v>55</v>
      </c>
      <c r="E69" s="42" t="s">
        <v>5</v>
      </c>
    </row>
    <row r="70" spans="1:16" ht="114.75" x14ac:dyDescent="0.2">
      <c r="A70" t="s">
        <v>57</v>
      </c>
      <c r="E70" s="41" t="s">
        <v>3827</v>
      </c>
    </row>
    <row r="71" spans="1:16" x14ac:dyDescent="0.2">
      <c r="A71" t="s">
        <v>46</v>
      </c>
      <c r="C71" s="33" t="s">
        <v>26</v>
      </c>
      <c r="E71" s="35" t="s">
        <v>1742</v>
      </c>
      <c r="J71" s="34">
        <f>0</f>
        <v>0</v>
      </c>
      <c r="K71" s="34">
        <f>0</f>
        <v>0</v>
      </c>
      <c r="L71" s="34">
        <f>0+L72+L76+L80+L84</f>
        <v>0</v>
      </c>
      <c r="M71" s="34">
        <f>0+M72+M76+M80+M84</f>
        <v>0</v>
      </c>
    </row>
    <row r="72" spans="1:16" x14ac:dyDescent="0.2">
      <c r="A72" t="s">
        <v>49</v>
      </c>
      <c r="B72" s="36" t="s">
        <v>108</v>
      </c>
      <c r="C72" s="36" t="s">
        <v>3828</v>
      </c>
      <c r="D72" s="37" t="s">
        <v>5</v>
      </c>
      <c r="E72" s="13" t="s">
        <v>3829</v>
      </c>
      <c r="F72" s="38" t="s">
        <v>283</v>
      </c>
      <c r="G72" s="39">
        <v>2.2919999999999998</v>
      </c>
      <c r="H72" s="38">
        <v>0</v>
      </c>
      <c r="I72" s="38">
        <f>ROUND(G72*H72,6)</f>
        <v>0</v>
      </c>
      <c r="L72" s="40">
        <v>0</v>
      </c>
      <c r="M72" s="34">
        <f>ROUND(ROUND(L72,2)*ROUND(G72,3),2)</f>
        <v>0</v>
      </c>
      <c r="N72" s="38" t="s">
        <v>488</v>
      </c>
      <c r="O72">
        <f>(M72*21)/100</f>
        <v>0</v>
      </c>
      <c r="P72" t="s">
        <v>27</v>
      </c>
    </row>
    <row r="73" spans="1:16" ht="38.25" x14ac:dyDescent="0.2">
      <c r="A73" s="37" t="s">
        <v>54</v>
      </c>
      <c r="E73" s="41" t="s">
        <v>3830</v>
      </c>
    </row>
    <row r="74" spans="1:16" x14ac:dyDescent="0.2">
      <c r="A74" s="37" t="s">
        <v>55</v>
      </c>
      <c r="E74" s="42" t="s">
        <v>3831</v>
      </c>
    </row>
    <row r="75" spans="1:16" ht="25.5" x14ac:dyDescent="0.2">
      <c r="A75" t="s">
        <v>57</v>
      </c>
      <c r="E75" s="41" t="s">
        <v>3832</v>
      </c>
    </row>
    <row r="76" spans="1:16" x14ac:dyDescent="0.2">
      <c r="A76" t="s">
        <v>49</v>
      </c>
      <c r="B76" s="36" t="s">
        <v>111</v>
      </c>
      <c r="C76" s="36" t="s">
        <v>3833</v>
      </c>
      <c r="D76" s="37" t="s">
        <v>5</v>
      </c>
      <c r="E76" s="13" t="s">
        <v>3834</v>
      </c>
      <c r="F76" s="38" t="s">
        <v>283</v>
      </c>
      <c r="G76" s="39">
        <v>67.430000000000007</v>
      </c>
      <c r="H76" s="38">
        <v>0</v>
      </c>
      <c r="I76" s="38">
        <f>ROUND(G76*H76,6)</f>
        <v>0</v>
      </c>
      <c r="L76" s="40">
        <v>0</v>
      </c>
      <c r="M76" s="34">
        <f>ROUND(ROUND(L76,2)*ROUND(G76,3),2)</f>
        <v>0</v>
      </c>
      <c r="N76" s="38" t="s">
        <v>488</v>
      </c>
      <c r="O76">
        <f>(M76*21)/100</f>
        <v>0</v>
      </c>
      <c r="P76" t="s">
        <v>27</v>
      </c>
    </row>
    <row r="77" spans="1:16" x14ac:dyDescent="0.2">
      <c r="A77" s="37" t="s">
        <v>54</v>
      </c>
      <c r="E77" s="41" t="s">
        <v>3835</v>
      </c>
    </row>
    <row r="78" spans="1:16" x14ac:dyDescent="0.2">
      <c r="A78" s="37" t="s">
        <v>55</v>
      </c>
      <c r="E78" s="42" t="s">
        <v>3836</v>
      </c>
    </row>
    <row r="79" spans="1:16" ht="25.5" x14ac:dyDescent="0.2">
      <c r="A79" t="s">
        <v>57</v>
      </c>
      <c r="E79" s="41" t="s">
        <v>3837</v>
      </c>
    </row>
    <row r="80" spans="1:16" x14ac:dyDescent="0.2">
      <c r="A80" t="s">
        <v>49</v>
      </c>
      <c r="B80" s="36" t="s">
        <v>115</v>
      </c>
      <c r="C80" s="36" t="s">
        <v>2420</v>
      </c>
      <c r="D80" s="37" t="s">
        <v>5</v>
      </c>
      <c r="E80" s="13" t="s">
        <v>1767</v>
      </c>
      <c r="F80" s="38" t="s">
        <v>283</v>
      </c>
      <c r="G80" s="39">
        <v>3.7320000000000002</v>
      </c>
      <c r="H80" s="38">
        <v>0</v>
      </c>
      <c r="I80" s="38">
        <f>ROUND(G80*H80,6)</f>
        <v>0</v>
      </c>
      <c r="L80" s="40">
        <v>0</v>
      </c>
      <c r="M80" s="34">
        <f>ROUND(ROUND(L80,2)*ROUND(G80,3),2)</f>
        <v>0</v>
      </c>
      <c r="N80" s="38" t="s">
        <v>488</v>
      </c>
      <c r="O80">
        <f>(M80*21)/100</f>
        <v>0</v>
      </c>
      <c r="P80" t="s">
        <v>27</v>
      </c>
    </row>
    <row r="81" spans="1:16" ht="51" x14ac:dyDescent="0.2">
      <c r="A81" s="37" t="s">
        <v>54</v>
      </c>
      <c r="E81" s="41" t="s">
        <v>3838</v>
      </c>
    </row>
    <row r="82" spans="1:16" x14ac:dyDescent="0.2">
      <c r="A82" s="37" t="s">
        <v>55</v>
      </c>
      <c r="E82" s="42" t="s">
        <v>3839</v>
      </c>
    </row>
    <row r="83" spans="1:16" ht="51" x14ac:dyDescent="0.2">
      <c r="A83" t="s">
        <v>57</v>
      </c>
      <c r="E83" s="41" t="s">
        <v>1770</v>
      </c>
    </row>
    <row r="84" spans="1:16" x14ac:dyDescent="0.2">
      <c r="A84" t="s">
        <v>49</v>
      </c>
      <c r="B84" s="36" t="s">
        <v>118</v>
      </c>
      <c r="C84" s="36" t="s">
        <v>1757</v>
      </c>
      <c r="D84" s="37" t="s">
        <v>5</v>
      </c>
      <c r="E84" s="13" t="s">
        <v>1758</v>
      </c>
      <c r="F84" s="38" t="s">
        <v>819</v>
      </c>
      <c r="G84" s="39">
        <v>346.13</v>
      </c>
      <c r="H84" s="38">
        <v>0</v>
      </c>
      <c r="I84" s="38">
        <f>ROUND(G84*H84,6)</f>
        <v>0</v>
      </c>
      <c r="L84" s="40">
        <v>0</v>
      </c>
      <c r="M84" s="34">
        <f>ROUND(ROUND(L84,2)*ROUND(G84,3),2)</f>
        <v>0</v>
      </c>
      <c r="N84" s="38" t="s">
        <v>488</v>
      </c>
      <c r="O84">
        <f>(M84*21)/100</f>
        <v>0</v>
      </c>
      <c r="P84" t="s">
        <v>27</v>
      </c>
    </row>
    <row r="85" spans="1:16" x14ac:dyDescent="0.2">
      <c r="A85" s="37" t="s">
        <v>54</v>
      </c>
      <c r="E85" s="41" t="s">
        <v>3840</v>
      </c>
    </row>
    <row r="86" spans="1:16" x14ac:dyDescent="0.2">
      <c r="A86" s="37" t="s">
        <v>55</v>
      </c>
      <c r="E86" s="42" t="s">
        <v>3841</v>
      </c>
    </row>
    <row r="87" spans="1:16" ht="293.25" x14ac:dyDescent="0.2">
      <c r="A87" t="s">
        <v>57</v>
      </c>
      <c r="E87" s="41" t="s">
        <v>3842</v>
      </c>
    </row>
    <row r="88" spans="1:16" x14ac:dyDescent="0.2">
      <c r="A88" t="s">
        <v>46</v>
      </c>
      <c r="C88" s="33" t="s">
        <v>65</v>
      </c>
      <c r="E88" s="35" t="s">
        <v>1646</v>
      </c>
      <c r="J88" s="34">
        <f>0</f>
        <v>0</v>
      </c>
      <c r="K88" s="34">
        <f>0</f>
        <v>0</v>
      </c>
      <c r="L88" s="34">
        <f>0+L89+L93+L97+L101</f>
        <v>0</v>
      </c>
      <c r="M88" s="34">
        <f>0+M89+M93+M97+M101</f>
        <v>0</v>
      </c>
    </row>
    <row r="89" spans="1:16" x14ac:dyDescent="0.2">
      <c r="A89" t="s">
        <v>49</v>
      </c>
      <c r="B89" s="36" t="s">
        <v>122</v>
      </c>
      <c r="C89" s="36" t="s">
        <v>3165</v>
      </c>
      <c r="D89" s="37" t="s">
        <v>5</v>
      </c>
      <c r="E89" s="13" t="s">
        <v>3166</v>
      </c>
      <c r="F89" s="38" t="s">
        <v>283</v>
      </c>
      <c r="G89" s="39">
        <v>1.748</v>
      </c>
      <c r="H89" s="38">
        <v>0</v>
      </c>
      <c r="I89" s="38">
        <f>ROUND(G89*H89,6)</f>
        <v>0</v>
      </c>
      <c r="L89" s="40">
        <v>0</v>
      </c>
      <c r="M89" s="34">
        <f>ROUND(ROUND(L89,2)*ROUND(G89,3),2)</f>
        <v>0</v>
      </c>
      <c r="N89" s="38" t="s">
        <v>488</v>
      </c>
      <c r="O89">
        <f>(M89*21)/100</f>
        <v>0</v>
      </c>
      <c r="P89" t="s">
        <v>27</v>
      </c>
    </row>
    <row r="90" spans="1:16" ht="25.5" x14ac:dyDescent="0.2">
      <c r="A90" s="37" t="s">
        <v>54</v>
      </c>
      <c r="E90" s="41" t="s">
        <v>3843</v>
      </c>
    </row>
    <row r="91" spans="1:16" ht="25.5" x14ac:dyDescent="0.2">
      <c r="A91" s="37" t="s">
        <v>55</v>
      </c>
      <c r="E91" s="42" t="s">
        <v>3844</v>
      </c>
    </row>
    <row r="92" spans="1:16" ht="38.25" x14ac:dyDescent="0.2">
      <c r="A92" t="s">
        <v>57</v>
      </c>
      <c r="E92" s="41" t="s">
        <v>3169</v>
      </c>
    </row>
    <row r="93" spans="1:16" x14ac:dyDescent="0.2">
      <c r="A93" t="s">
        <v>49</v>
      </c>
      <c r="B93" s="36" t="s">
        <v>125</v>
      </c>
      <c r="C93" s="36" t="s">
        <v>3517</v>
      </c>
      <c r="D93" s="37" t="s">
        <v>5</v>
      </c>
      <c r="E93" s="13" t="s">
        <v>3518</v>
      </c>
      <c r="F93" s="38" t="s">
        <v>283</v>
      </c>
      <c r="G93" s="39">
        <v>1.6040000000000001</v>
      </c>
      <c r="H93" s="38">
        <v>0</v>
      </c>
      <c r="I93" s="38">
        <f>ROUND(G93*H93,6)</f>
        <v>0</v>
      </c>
      <c r="L93" s="40">
        <v>0</v>
      </c>
      <c r="M93" s="34">
        <f>ROUND(ROUND(L93,2)*ROUND(G93,3),2)</f>
        <v>0</v>
      </c>
      <c r="N93" s="38" t="s">
        <v>488</v>
      </c>
      <c r="O93">
        <f>(M93*21)/100</f>
        <v>0</v>
      </c>
      <c r="P93" t="s">
        <v>27</v>
      </c>
    </row>
    <row r="94" spans="1:16" ht="25.5" x14ac:dyDescent="0.2">
      <c r="A94" s="37" t="s">
        <v>54</v>
      </c>
      <c r="E94" s="41" t="s">
        <v>3845</v>
      </c>
    </row>
    <row r="95" spans="1:16" ht="25.5" x14ac:dyDescent="0.2">
      <c r="A95" s="37" t="s">
        <v>55</v>
      </c>
      <c r="E95" s="42" t="s">
        <v>3846</v>
      </c>
    </row>
    <row r="96" spans="1:16" ht="369.75" x14ac:dyDescent="0.2">
      <c r="A96" t="s">
        <v>57</v>
      </c>
      <c r="E96" s="41" t="s">
        <v>1983</v>
      </c>
    </row>
    <row r="97" spans="1:16" x14ac:dyDescent="0.2">
      <c r="A97" t="s">
        <v>49</v>
      </c>
      <c r="B97" s="36" t="s">
        <v>129</v>
      </c>
      <c r="C97" s="36" t="s">
        <v>3521</v>
      </c>
      <c r="D97" s="37" t="s">
        <v>5</v>
      </c>
      <c r="E97" s="13" t="s">
        <v>3522</v>
      </c>
      <c r="F97" s="38" t="s">
        <v>283</v>
      </c>
      <c r="G97" s="39">
        <v>107.84399999999999</v>
      </c>
      <c r="H97" s="38">
        <v>0</v>
      </c>
      <c r="I97" s="38">
        <f>ROUND(G97*H97,6)</f>
        <v>0</v>
      </c>
      <c r="L97" s="40">
        <v>0</v>
      </c>
      <c r="M97" s="34">
        <f>ROUND(ROUND(L97,2)*ROUND(G97,3),2)</f>
        <v>0</v>
      </c>
      <c r="N97" s="38" t="s">
        <v>488</v>
      </c>
      <c r="O97">
        <f>(M97*21)/100</f>
        <v>0</v>
      </c>
      <c r="P97" t="s">
        <v>27</v>
      </c>
    </row>
    <row r="98" spans="1:16" ht="25.5" x14ac:dyDescent="0.2">
      <c r="A98" s="37" t="s">
        <v>54</v>
      </c>
      <c r="E98" s="41" t="s">
        <v>3847</v>
      </c>
    </row>
    <row r="99" spans="1:16" ht="51" x14ac:dyDescent="0.2">
      <c r="A99" s="37" t="s">
        <v>55</v>
      </c>
      <c r="E99" s="42" t="s">
        <v>3848</v>
      </c>
    </row>
    <row r="100" spans="1:16" ht="369.75" x14ac:dyDescent="0.2">
      <c r="A100" t="s">
        <v>57</v>
      </c>
      <c r="E100" s="41" t="s">
        <v>1983</v>
      </c>
    </row>
    <row r="101" spans="1:16" x14ac:dyDescent="0.2">
      <c r="A101" t="s">
        <v>49</v>
      </c>
      <c r="B101" s="36" t="s">
        <v>133</v>
      </c>
      <c r="C101" s="36" t="s">
        <v>3170</v>
      </c>
      <c r="D101" s="37" t="s">
        <v>5</v>
      </c>
      <c r="E101" s="13" t="s">
        <v>3171</v>
      </c>
      <c r="F101" s="38" t="s">
        <v>504</v>
      </c>
      <c r="G101" s="39">
        <v>0.52</v>
      </c>
      <c r="H101" s="38">
        <v>0</v>
      </c>
      <c r="I101" s="38">
        <f>ROUND(G101*H101,6)</f>
        <v>0</v>
      </c>
      <c r="L101" s="40">
        <v>0</v>
      </c>
      <c r="M101" s="34">
        <f>ROUND(ROUND(L101,2)*ROUND(G101,3),2)</f>
        <v>0</v>
      </c>
      <c r="N101" s="38" t="s">
        <v>488</v>
      </c>
      <c r="O101">
        <f>(M101*21)/100</f>
        <v>0</v>
      </c>
      <c r="P101" t="s">
        <v>27</v>
      </c>
    </row>
    <row r="102" spans="1:16" ht="38.25" x14ac:dyDescent="0.2">
      <c r="A102" s="37" t="s">
        <v>54</v>
      </c>
      <c r="E102" s="41" t="s">
        <v>3849</v>
      </c>
    </row>
    <row r="103" spans="1:16" x14ac:dyDescent="0.2">
      <c r="A103" s="37" t="s">
        <v>55</v>
      </c>
      <c r="E103" s="42" t="s">
        <v>3850</v>
      </c>
    </row>
    <row r="104" spans="1:16" ht="127.5" x14ac:dyDescent="0.2">
      <c r="A104" t="s">
        <v>57</v>
      </c>
      <c r="E104" s="41" t="s">
        <v>3174</v>
      </c>
    </row>
    <row r="105" spans="1:16" x14ac:dyDescent="0.2">
      <c r="A105" t="s">
        <v>46</v>
      </c>
      <c r="C105" s="33" t="s">
        <v>73</v>
      </c>
      <c r="E105" s="35" t="s">
        <v>2516</v>
      </c>
      <c r="J105" s="34">
        <f>0</f>
        <v>0</v>
      </c>
      <c r="K105" s="34">
        <f>0</f>
        <v>0</v>
      </c>
      <c r="L105" s="34">
        <f>0+L106+L110+L114+L118</f>
        <v>0</v>
      </c>
      <c r="M105" s="34">
        <f>0+M106+M110+M114+M118</f>
        <v>0</v>
      </c>
    </row>
    <row r="106" spans="1:16" x14ac:dyDescent="0.2">
      <c r="A106" t="s">
        <v>49</v>
      </c>
      <c r="B106" s="36" t="s">
        <v>137</v>
      </c>
      <c r="C106" s="36" t="s">
        <v>3557</v>
      </c>
      <c r="D106" s="37" t="s">
        <v>5</v>
      </c>
      <c r="E106" s="13" t="s">
        <v>3558</v>
      </c>
      <c r="F106" s="38" t="s">
        <v>288</v>
      </c>
      <c r="G106" s="39">
        <v>16.754000000000001</v>
      </c>
      <c r="H106" s="38">
        <v>0</v>
      </c>
      <c r="I106" s="38">
        <f>ROUND(G106*H106,6)</f>
        <v>0</v>
      </c>
      <c r="L106" s="40">
        <v>0</v>
      </c>
      <c r="M106" s="34">
        <f>ROUND(ROUND(L106,2)*ROUND(G106,3),2)</f>
        <v>0</v>
      </c>
      <c r="N106" s="38" t="s">
        <v>488</v>
      </c>
      <c r="O106">
        <f>(M106*21)/100</f>
        <v>0</v>
      </c>
      <c r="P106" t="s">
        <v>27</v>
      </c>
    </row>
    <row r="107" spans="1:16" ht="38.25" x14ac:dyDescent="0.2">
      <c r="A107" s="37" t="s">
        <v>54</v>
      </c>
      <c r="E107" s="41" t="s">
        <v>3851</v>
      </c>
    </row>
    <row r="108" spans="1:16" ht="25.5" x14ac:dyDescent="0.2">
      <c r="A108" s="37" t="s">
        <v>55</v>
      </c>
      <c r="E108" s="42" t="s">
        <v>3852</v>
      </c>
    </row>
    <row r="109" spans="1:16" ht="76.5" x14ac:dyDescent="0.2">
      <c r="A109" t="s">
        <v>57</v>
      </c>
      <c r="E109" s="41" t="s">
        <v>3853</v>
      </c>
    </row>
    <row r="110" spans="1:16" x14ac:dyDescent="0.2">
      <c r="A110" t="s">
        <v>49</v>
      </c>
      <c r="B110" s="36" t="s">
        <v>141</v>
      </c>
      <c r="C110" s="36" t="s">
        <v>3562</v>
      </c>
      <c r="D110" s="37" t="s">
        <v>5</v>
      </c>
      <c r="E110" s="13" t="s">
        <v>3563</v>
      </c>
      <c r="F110" s="38" t="s">
        <v>504</v>
      </c>
      <c r="G110" s="39">
        <v>78.760000000000005</v>
      </c>
      <c r="H110" s="38">
        <v>0</v>
      </c>
      <c r="I110" s="38">
        <f>ROUND(G110*H110,6)</f>
        <v>0</v>
      </c>
      <c r="L110" s="40">
        <v>0</v>
      </c>
      <c r="M110" s="34">
        <f>ROUND(ROUND(L110,2)*ROUND(G110,3),2)</f>
        <v>0</v>
      </c>
      <c r="N110" s="38" t="s">
        <v>488</v>
      </c>
      <c r="O110">
        <f>(M110*21)/100</f>
        <v>0</v>
      </c>
      <c r="P110" t="s">
        <v>27</v>
      </c>
    </row>
    <row r="111" spans="1:16" ht="51" x14ac:dyDescent="0.2">
      <c r="A111" s="37" t="s">
        <v>54</v>
      </c>
      <c r="E111" s="41" t="s">
        <v>3854</v>
      </c>
    </row>
    <row r="112" spans="1:16" ht="25.5" x14ac:dyDescent="0.2">
      <c r="A112" s="37" t="s">
        <v>55</v>
      </c>
      <c r="E112" s="42" t="s">
        <v>3855</v>
      </c>
    </row>
    <row r="113" spans="1:16" ht="89.25" x14ac:dyDescent="0.2">
      <c r="A113" t="s">
        <v>57</v>
      </c>
      <c r="E113" s="41" t="s">
        <v>3856</v>
      </c>
    </row>
    <row r="114" spans="1:16" ht="25.5" x14ac:dyDescent="0.2">
      <c r="A114" t="s">
        <v>49</v>
      </c>
      <c r="B114" s="36" t="s">
        <v>145</v>
      </c>
      <c r="C114" s="36" t="s">
        <v>3566</v>
      </c>
      <c r="D114" s="37" t="s">
        <v>5</v>
      </c>
      <c r="E114" s="13" t="s">
        <v>3567</v>
      </c>
      <c r="F114" s="38" t="s">
        <v>504</v>
      </c>
      <c r="G114" s="39">
        <v>248.97200000000001</v>
      </c>
      <c r="H114" s="38">
        <v>0</v>
      </c>
      <c r="I114" s="38">
        <f>ROUND(G114*H114,6)</f>
        <v>0</v>
      </c>
      <c r="L114" s="40">
        <v>0</v>
      </c>
      <c r="M114" s="34">
        <f>ROUND(ROUND(L114,2)*ROUND(G114,3),2)</f>
        <v>0</v>
      </c>
      <c r="N114" s="38" t="s">
        <v>269</v>
      </c>
      <c r="O114">
        <f>(M114*21)/100</f>
        <v>0</v>
      </c>
      <c r="P114" t="s">
        <v>27</v>
      </c>
    </row>
    <row r="115" spans="1:16" ht="25.5" x14ac:dyDescent="0.2">
      <c r="A115" s="37" t="s">
        <v>54</v>
      </c>
      <c r="E115" s="41" t="s">
        <v>3857</v>
      </c>
    </row>
    <row r="116" spans="1:16" ht="89.25" x14ac:dyDescent="0.2">
      <c r="A116" s="37" t="s">
        <v>55</v>
      </c>
      <c r="E116" s="42" t="s">
        <v>3858</v>
      </c>
    </row>
    <row r="117" spans="1:16" ht="76.5" x14ac:dyDescent="0.2">
      <c r="A117" t="s">
        <v>57</v>
      </c>
      <c r="E117" s="41" t="s">
        <v>3859</v>
      </c>
    </row>
    <row r="118" spans="1:16" x14ac:dyDescent="0.2">
      <c r="A118" t="s">
        <v>49</v>
      </c>
      <c r="B118" s="36" t="s">
        <v>148</v>
      </c>
      <c r="C118" s="36" t="s">
        <v>3579</v>
      </c>
      <c r="D118" s="37" t="s">
        <v>5</v>
      </c>
      <c r="E118" s="13" t="s">
        <v>3580</v>
      </c>
      <c r="F118" s="38" t="s">
        <v>288</v>
      </c>
      <c r="G118" s="39">
        <v>16.754000000000001</v>
      </c>
      <c r="H118" s="38">
        <v>0</v>
      </c>
      <c r="I118" s="38">
        <f>ROUND(G118*H118,6)</f>
        <v>0</v>
      </c>
      <c r="L118" s="40">
        <v>0</v>
      </c>
      <c r="M118" s="34">
        <f>ROUND(ROUND(L118,2)*ROUND(G118,3),2)</f>
        <v>0</v>
      </c>
      <c r="N118" s="38" t="s">
        <v>269</v>
      </c>
      <c r="O118">
        <f>(M118*21)/100</f>
        <v>0</v>
      </c>
      <c r="P118" t="s">
        <v>27</v>
      </c>
    </row>
    <row r="119" spans="1:16" ht="38.25" x14ac:dyDescent="0.2">
      <c r="A119" s="37" t="s">
        <v>54</v>
      </c>
      <c r="E119" s="41" t="s">
        <v>3860</v>
      </c>
    </row>
    <row r="120" spans="1:16" ht="25.5" x14ac:dyDescent="0.2">
      <c r="A120" s="37" t="s">
        <v>55</v>
      </c>
      <c r="E120" s="42" t="s">
        <v>3852</v>
      </c>
    </row>
    <row r="121" spans="1:16" ht="76.5" x14ac:dyDescent="0.2">
      <c r="A121" t="s">
        <v>57</v>
      </c>
      <c r="E121" s="41" t="s">
        <v>3853</v>
      </c>
    </row>
    <row r="122" spans="1:16" x14ac:dyDescent="0.2">
      <c r="A122" t="s">
        <v>46</v>
      </c>
      <c r="C122" s="33" t="s">
        <v>77</v>
      </c>
      <c r="E122" s="35" t="s">
        <v>1673</v>
      </c>
      <c r="J122" s="34">
        <f>0</f>
        <v>0</v>
      </c>
      <c r="K122" s="34">
        <f>0</f>
        <v>0</v>
      </c>
      <c r="L122" s="34">
        <f>0+L123</f>
        <v>0</v>
      </c>
      <c r="M122" s="34">
        <f>0+M123</f>
        <v>0</v>
      </c>
    </row>
    <row r="123" spans="1:16" x14ac:dyDescent="0.2">
      <c r="A123" t="s">
        <v>49</v>
      </c>
      <c r="B123" s="36" t="s">
        <v>152</v>
      </c>
      <c r="C123" s="36" t="s">
        <v>3861</v>
      </c>
      <c r="D123" s="37" t="s">
        <v>5</v>
      </c>
      <c r="E123" s="13" t="s">
        <v>3602</v>
      </c>
      <c r="F123" s="38" t="s">
        <v>504</v>
      </c>
      <c r="G123" s="39">
        <v>1057.44</v>
      </c>
      <c r="H123" s="38">
        <v>0</v>
      </c>
      <c r="I123" s="38">
        <f>ROUND(G123*H123,6)</f>
        <v>0</v>
      </c>
      <c r="L123" s="40">
        <v>0</v>
      </c>
      <c r="M123" s="34">
        <f>ROUND(ROUND(L123,2)*ROUND(G123,3),2)</f>
        <v>0</v>
      </c>
      <c r="N123" s="38" t="s">
        <v>488</v>
      </c>
      <c r="O123">
        <f>(M123*21)/100</f>
        <v>0</v>
      </c>
      <c r="P123" t="s">
        <v>27</v>
      </c>
    </row>
    <row r="124" spans="1:16" ht="38.25" x14ac:dyDescent="0.2">
      <c r="A124" s="37" t="s">
        <v>54</v>
      </c>
      <c r="E124" s="41" t="s">
        <v>3862</v>
      </c>
    </row>
    <row r="125" spans="1:16" x14ac:dyDescent="0.2">
      <c r="A125" s="37" t="s">
        <v>55</v>
      </c>
      <c r="E125" s="42" t="s">
        <v>5</v>
      </c>
    </row>
    <row r="126" spans="1:16" ht="191.25" x14ac:dyDescent="0.2">
      <c r="A126" t="s">
        <v>57</v>
      </c>
      <c r="E126" s="41" t="s">
        <v>3863</v>
      </c>
    </row>
    <row r="127" spans="1:16" x14ac:dyDescent="0.2">
      <c r="A127" t="s">
        <v>46</v>
      </c>
      <c r="C127" s="33" t="s">
        <v>81</v>
      </c>
      <c r="E127" s="35" t="s">
        <v>1677</v>
      </c>
      <c r="J127" s="34">
        <f>0</f>
        <v>0</v>
      </c>
      <c r="K127" s="34">
        <f>0</f>
        <v>0</v>
      </c>
      <c r="L127" s="34">
        <f>0+L128+L132+L136+L140+L144+L148</f>
        <v>0</v>
      </c>
      <c r="M127" s="34">
        <f>0+M128+M132+M136+M140+M144+M148</f>
        <v>0</v>
      </c>
    </row>
    <row r="128" spans="1:16" x14ac:dyDescent="0.2">
      <c r="A128" t="s">
        <v>49</v>
      </c>
      <c r="B128" s="36" t="s">
        <v>156</v>
      </c>
      <c r="C128" s="36" t="s">
        <v>1693</v>
      </c>
      <c r="D128" s="37" t="s">
        <v>5</v>
      </c>
      <c r="E128" s="13" t="s">
        <v>1694</v>
      </c>
      <c r="F128" s="38" t="s">
        <v>52</v>
      </c>
      <c r="G128" s="39">
        <v>1</v>
      </c>
      <c r="H128" s="38">
        <v>0</v>
      </c>
      <c r="I128" s="38">
        <f>ROUND(G128*H128,6)</f>
        <v>0</v>
      </c>
      <c r="L128" s="40">
        <v>0</v>
      </c>
      <c r="M128" s="34">
        <f>ROUND(ROUND(L128,2)*ROUND(G128,3),2)</f>
        <v>0</v>
      </c>
      <c r="N128" s="38" t="s">
        <v>488</v>
      </c>
      <c r="O128">
        <f>(M128*21)/100</f>
        <v>0</v>
      </c>
      <c r="P128" t="s">
        <v>27</v>
      </c>
    </row>
    <row r="129" spans="1:16" ht="38.25" x14ac:dyDescent="0.2">
      <c r="A129" s="37" t="s">
        <v>54</v>
      </c>
      <c r="E129" s="41" t="s">
        <v>3864</v>
      </c>
    </row>
    <row r="130" spans="1:16" x14ac:dyDescent="0.2">
      <c r="A130" s="37" t="s">
        <v>55</v>
      </c>
      <c r="E130" s="42" t="s">
        <v>3178</v>
      </c>
    </row>
    <row r="131" spans="1:16" ht="89.25" x14ac:dyDescent="0.2">
      <c r="A131" t="s">
        <v>57</v>
      </c>
      <c r="E131" s="41" t="s">
        <v>3865</v>
      </c>
    </row>
    <row r="132" spans="1:16" x14ac:dyDescent="0.2">
      <c r="A132" t="s">
        <v>49</v>
      </c>
      <c r="B132" s="36" t="s">
        <v>159</v>
      </c>
      <c r="C132" s="36" t="s">
        <v>3621</v>
      </c>
      <c r="D132" s="37" t="s">
        <v>5</v>
      </c>
      <c r="E132" s="13" t="s">
        <v>3622</v>
      </c>
      <c r="F132" s="38" t="s">
        <v>288</v>
      </c>
      <c r="G132" s="39">
        <v>7.6</v>
      </c>
      <c r="H132" s="38">
        <v>0</v>
      </c>
      <c r="I132" s="38">
        <f>ROUND(G132*H132,6)</f>
        <v>0</v>
      </c>
      <c r="L132" s="40">
        <v>0</v>
      </c>
      <c r="M132" s="34">
        <f>ROUND(ROUND(L132,2)*ROUND(G132,3),2)</f>
        <v>0</v>
      </c>
      <c r="N132" s="38" t="s">
        <v>488</v>
      </c>
      <c r="O132">
        <f>(M132*21)/100</f>
        <v>0</v>
      </c>
      <c r="P132" t="s">
        <v>27</v>
      </c>
    </row>
    <row r="133" spans="1:16" x14ac:dyDescent="0.2">
      <c r="A133" s="37" t="s">
        <v>54</v>
      </c>
      <c r="E133" s="41" t="s">
        <v>3866</v>
      </c>
    </row>
    <row r="134" spans="1:16" x14ac:dyDescent="0.2">
      <c r="A134" s="37" t="s">
        <v>55</v>
      </c>
      <c r="E134" s="42" t="s">
        <v>3867</v>
      </c>
    </row>
    <row r="135" spans="1:16" ht="63.75" x14ac:dyDescent="0.2">
      <c r="A135" t="s">
        <v>57</v>
      </c>
      <c r="E135" s="41" t="s">
        <v>1840</v>
      </c>
    </row>
    <row r="136" spans="1:16" x14ac:dyDescent="0.2">
      <c r="A136" t="s">
        <v>49</v>
      </c>
      <c r="B136" s="36" t="s">
        <v>163</v>
      </c>
      <c r="C136" s="36" t="s">
        <v>3057</v>
      </c>
      <c r="D136" s="37" t="s">
        <v>5</v>
      </c>
      <c r="E136" s="13" t="s">
        <v>3058</v>
      </c>
      <c r="F136" s="38" t="s">
        <v>288</v>
      </c>
      <c r="G136" s="39">
        <v>87.81</v>
      </c>
      <c r="H136" s="38">
        <v>0</v>
      </c>
      <c r="I136" s="38">
        <f>ROUND(G136*H136,6)</f>
        <v>0</v>
      </c>
      <c r="L136" s="40">
        <v>0</v>
      </c>
      <c r="M136" s="34">
        <f>ROUND(ROUND(L136,2)*ROUND(G136,3),2)</f>
        <v>0</v>
      </c>
      <c r="N136" s="38" t="s">
        <v>488</v>
      </c>
      <c r="O136">
        <f>(M136*21)/100</f>
        <v>0</v>
      </c>
      <c r="P136" t="s">
        <v>27</v>
      </c>
    </row>
    <row r="137" spans="1:16" x14ac:dyDescent="0.2">
      <c r="A137" s="37" t="s">
        <v>54</v>
      </c>
      <c r="E137" s="41" t="s">
        <v>3868</v>
      </c>
    </row>
    <row r="138" spans="1:16" ht="25.5" x14ac:dyDescent="0.2">
      <c r="A138" s="37" t="s">
        <v>55</v>
      </c>
      <c r="E138" s="42" t="s">
        <v>3869</v>
      </c>
    </row>
    <row r="139" spans="1:16" ht="25.5" x14ac:dyDescent="0.2">
      <c r="A139" t="s">
        <v>57</v>
      </c>
      <c r="E139" s="41" t="s">
        <v>3629</v>
      </c>
    </row>
    <row r="140" spans="1:16" x14ac:dyDescent="0.2">
      <c r="A140" t="s">
        <v>49</v>
      </c>
      <c r="B140" s="36" t="s">
        <v>166</v>
      </c>
      <c r="C140" s="36" t="s">
        <v>3638</v>
      </c>
      <c r="D140" s="37" t="s">
        <v>5</v>
      </c>
      <c r="E140" s="13" t="s">
        <v>1682</v>
      </c>
      <c r="F140" s="38" t="s">
        <v>288</v>
      </c>
      <c r="G140" s="39">
        <v>7.6</v>
      </c>
      <c r="H140" s="38">
        <v>0</v>
      </c>
      <c r="I140" s="38">
        <f>ROUND(G140*H140,6)</f>
        <v>0</v>
      </c>
      <c r="L140" s="40">
        <v>0</v>
      </c>
      <c r="M140" s="34">
        <f>ROUND(ROUND(L140,2)*ROUND(G140,3),2)</f>
        <v>0</v>
      </c>
      <c r="N140" s="38" t="s">
        <v>269</v>
      </c>
      <c r="O140">
        <f>(M140*21)/100</f>
        <v>0</v>
      </c>
      <c r="P140" t="s">
        <v>27</v>
      </c>
    </row>
    <row r="141" spans="1:16" ht="63.75" x14ac:dyDescent="0.2">
      <c r="A141" s="37" t="s">
        <v>54</v>
      </c>
      <c r="E141" s="41" t="s">
        <v>3870</v>
      </c>
    </row>
    <row r="142" spans="1:16" x14ac:dyDescent="0.2">
      <c r="A142" s="37" t="s">
        <v>55</v>
      </c>
      <c r="E142" s="42" t="s">
        <v>3867</v>
      </c>
    </row>
    <row r="143" spans="1:16" ht="255" x14ac:dyDescent="0.2">
      <c r="A143" t="s">
        <v>57</v>
      </c>
      <c r="E143" s="41" t="s">
        <v>2256</v>
      </c>
    </row>
    <row r="144" spans="1:16" x14ac:dyDescent="0.2">
      <c r="A144" t="s">
        <v>49</v>
      </c>
      <c r="B144" s="36" t="s">
        <v>170</v>
      </c>
      <c r="C144" s="36" t="s">
        <v>3656</v>
      </c>
      <c r="D144" s="37" t="s">
        <v>5</v>
      </c>
      <c r="E144" s="13" t="s">
        <v>2575</v>
      </c>
      <c r="F144" s="38" t="s">
        <v>288</v>
      </c>
      <c r="G144" s="39">
        <v>80.2</v>
      </c>
      <c r="H144" s="38">
        <v>0</v>
      </c>
      <c r="I144" s="38">
        <f>ROUND(G144*H144,6)</f>
        <v>0</v>
      </c>
      <c r="L144" s="40">
        <v>0</v>
      </c>
      <c r="M144" s="34">
        <f>ROUND(ROUND(L144,2)*ROUND(G144,3),2)</f>
        <v>0</v>
      </c>
      <c r="N144" s="38" t="s">
        <v>269</v>
      </c>
      <c r="O144">
        <f>(M144*21)/100</f>
        <v>0</v>
      </c>
      <c r="P144" t="s">
        <v>27</v>
      </c>
    </row>
    <row r="145" spans="1:16" ht="76.5" x14ac:dyDescent="0.2">
      <c r="A145" s="37" t="s">
        <v>54</v>
      </c>
      <c r="E145" s="41" t="s">
        <v>3871</v>
      </c>
    </row>
    <row r="146" spans="1:16" x14ac:dyDescent="0.2">
      <c r="A146" s="37" t="s">
        <v>55</v>
      </c>
      <c r="E146" s="42" t="s">
        <v>3872</v>
      </c>
    </row>
    <row r="147" spans="1:16" ht="242.25" x14ac:dyDescent="0.2">
      <c r="A147" t="s">
        <v>57</v>
      </c>
      <c r="E147" s="41" t="s">
        <v>3873</v>
      </c>
    </row>
    <row r="148" spans="1:16" x14ac:dyDescent="0.2">
      <c r="A148" t="s">
        <v>49</v>
      </c>
      <c r="B148" s="36" t="s">
        <v>174</v>
      </c>
      <c r="C148" s="36" t="s">
        <v>3673</v>
      </c>
      <c r="D148" s="37" t="s">
        <v>5</v>
      </c>
      <c r="E148" s="13" t="s">
        <v>3674</v>
      </c>
      <c r="F148" s="38" t="s">
        <v>288</v>
      </c>
      <c r="G148" s="39">
        <v>175.6</v>
      </c>
      <c r="H148" s="38">
        <v>0</v>
      </c>
      <c r="I148" s="38">
        <f>ROUND(G148*H148,6)</f>
        <v>0</v>
      </c>
      <c r="L148" s="40">
        <v>0</v>
      </c>
      <c r="M148" s="34">
        <f>ROUND(ROUND(L148,2)*ROUND(G148,3),2)</f>
        <v>0</v>
      </c>
      <c r="N148" s="38" t="s">
        <v>269</v>
      </c>
      <c r="O148">
        <f>(M148*21)/100</f>
        <v>0</v>
      </c>
      <c r="P148" t="s">
        <v>27</v>
      </c>
    </row>
    <row r="149" spans="1:16" ht="38.25" x14ac:dyDescent="0.2">
      <c r="A149" s="37" t="s">
        <v>54</v>
      </c>
      <c r="E149" s="41" t="s">
        <v>3874</v>
      </c>
    </row>
    <row r="150" spans="1:16" x14ac:dyDescent="0.2">
      <c r="A150" s="37" t="s">
        <v>55</v>
      </c>
      <c r="E150" s="42" t="s">
        <v>3875</v>
      </c>
    </row>
    <row r="151" spans="1:16" ht="25.5" x14ac:dyDescent="0.2">
      <c r="A151" t="s">
        <v>57</v>
      </c>
      <c r="E151" s="41" t="s">
        <v>3196</v>
      </c>
    </row>
    <row r="152" spans="1:16" x14ac:dyDescent="0.2">
      <c r="A152" t="s">
        <v>46</v>
      </c>
      <c r="C152" s="33" t="s">
        <v>85</v>
      </c>
      <c r="E152" s="35" t="s">
        <v>2258</v>
      </c>
      <c r="J152" s="34">
        <f>0</f>
        <v>0</v>
      </c>
      <c r="K152" s="34">
        <f>0</f>
        <v>0</v>
      </c>
      <c r="L152" s="34">
        <f>0+L153+L157</f>
        <v>0</v>
      </c>
      <c r="M152" s="34">
        <f>0+M153+M157</f>
        <v>0</v>
      </c>
    </row>
    <row r="153" spans="1:16" x14ac:dyDescent="0.2">
      <c r="A153" t="s">
        <v>49</v>
      </c>
      <c r="B153" s="36" t="s">
        <v>179</v>
      </c>
      <c r="C153" s="36" t="s">
        <v>3717</v>
      </c>
      <c r="D153" s="37" t="s">
        <v>5</v>
      </c>
      <c r="E153" s="13" t="s">
        <v>3718</v>
      </c>
      <c r="F153" s="38" t="s">
        <v>504</v>
      </c>
      <c r="G153" s="39">
        <v>999.04</v>
      </c>
      <c r="H153" s="38">
        <v>0</v>
      </c>
      <c r="I153" s="38">
        <f>ROUND(G153*H153,6)</f>
        <v>0</v>
      </c>
      <c r="L153" s="40">
        <v>0</v>
      </c>
      <c r="M153" s="34">
        <f>ROUND(ROUND(L153,2)*ROUND(G153,3),2)</f>
        <v>0</v>
      </c>
      <c r="N153" s="38" t="s">
        <v>488</v>
      </c>
      <c r="O153">
        <f>(M153*21)/100</f>
        <v>0</v>
      </c>
      <c r="P153" t="s">
        <v>27</v>
      </c>
    </row>
    <row r="154" spans="1:16" ht="38.25" x14ac:dyDescent="0.2">
      <c r="A154" s="37" t="s">
        <v>54</v>
      </c>
      <c r="E154" s="41" t="s">
        <v>3876</v>
      </c>
    </row>
    <row r="155" spans="1:16" ht="38.25" x14ac:dyDescent="0.2">
      <c r="A155" s="37" t="s">
        <v>55</v>
      </c>
      <c r="E155" s="42" t="s">
        <v>3877</v>
      </c>
    </row>
    <row r="156" spans="1:16" ht="25.5" x14ac:dyDescent="0.2">
      <c r="A156" t="s">
        <v>57</v>
      </c>
      <c r="E156" s="41" t="s">
        <v>2653</v>
      </c>
    </row>
    <row r="157" spans="1:16" x14ac:dyDescent="0.2">
      <c r="A157" t="s">
        <v>49</v>
      </c>
      <c r="B157" s="36" t="s">
        <v>184</v>
      </c>
      <c r="C157" s="36" t="s">
        <v>3878</v>
      </c>
      <c r="D157" s="37" t="s">
        <v>5</v>
      </c>
      <c r="E157" s="13" t="s">
        <v>3879</v>
      </c>
      <c r="F157" s="38" t="s">
        <v>52</v>
      </c>
      <c r="G157" s="39">
        <v>4</v>
      </c>
      <c r="H157" s="38">
        <v>0</v>
      </c>
      <c r="I157" s="38">
        <f>ROUND(G157*H157,6)</f>
        <v>0</v>
      </c>
      <c r="L157" s="40">
        <v>0</v>
      </c>
      <c r="M157" s="34">
        <f>ROUND(ROUND(L157,2)*ROUND(G157,3),2)</f>
        <v>0</v>
      </c>
      <c r="N157" s="38" t="s">
        <v>269</v>
      </c>
      <c r="O157">
        <f>(M157*21)/100</f>
        <v>0</v>
      </c>
      <c r="P157" t="s">
        <v>27</v>
      </c>
    </row>
    <row r="158" spans="1:16" ht="51" x14ac:dyDescent="0.2">
      <c r="A158" s="37" t="s">
        <v>54</v>
      </c>
      <c r="E158" s="41" t="s">
        <v>3880</v>
      </c>
    </row>
    <row r="159" spans="1:16" x14ac:dyDescent="0.2">
      <c r="A159" s="37" t="s">
        <v>55</v>
      </c>
      <c r="E159" s="42" t="s">
        <v>3881</v>
      </c>
    </row>
    <row r="160" spans="1:16" ht="89.25" x14ac:dyDescent="0.2">
      <c r="A160" t="s">
        <v>57</v>
      </c>
      <c r="E160" s="41" t="s">
        <v>3224</v>
      </c>
    </row>
    <row r="161" spans="1:16" x14ac:dyDescent="0.2">
      <c r="A161" t="s">
        <v>46</v>
      </c>
      <c r="C161" s="33" t="s">
        <v>624</v>
      </c>
      <c r="E161" s="35" t="s">
        <v>625</v>
      </c>
      <c r="J161" s="34">
        <f>0</f>
        <v>0</v>
      </c>
      <c r="K161" s="34">
        <f>0</f>
        <v>0</v>
      </c>
      <c r="L161" s="34">
        <f>0+L162+L166</f>
        <v>0</v>
      </c>
      <c r="M161" s="34">
        <f>0+M162+M166</f>
        <v>0</v>
      </c>
    </row>
    <row r="162" spans="1:16" ht="25.5" x14ac:dyDescent="0.2">
      <c r="A162" t="s">
        <v>49</v>
      </c>
      <c r="B162" s="36" t="s">
        <v>188</v>
      </c>
      <c r="C162" s="36" t="s">
        <v>1718</v>
      </c>
      <c r="D162" s="37" t="s">
        <v>1719</v>
      </c>
      <c r="E162" s="13" t="s">
        <v>1720</v>
      </c>
      <c r="F162" s="38" t="s">
        <v>629</v>
      </c>
      <c r="G162" s="39">
        <v>366.42</v>
      </c>
      <c r="H162" s="38">
        <v>0</v>
      </c>
      <c r="I162" s="38">
        <f>ROUND(G162*H162,6)</f>
        <v>0</v>
      </c>
      <c r="L162" s="40">
        <v>0</v>
      </c>
      <c r="M162" s="34">
        <f>ROUND(ROUND(L162,2)*ROUND(G162,3),2)</f>
        <v>0</v>
      </c>
      <c r="N162" s="38" t="s">
        <v>269</v>
      </c>
      <c r="O162">
        <f>(M162*21)/100</f>
        <v>0</v>
      </c>
      <c r="P162" t="s">
        <v>27</v>
      </c>
    </row>
    <row r="163" spans="1:16" ht="25.5" x14ac:dyDescent="0.2">
      <c r="A163" s="37" t="s">
        <v>54</v>
      </c>
      <c r="E163" s="41" t="s">
        <v>3882</v>
      </c>
    </row>
    <row r="164" spans="1:16" x14ac:dyDescent="0.2">
      <c r="A164" s="37" t="s">
        <v>55</v>
      </c>
      <c r="E164" s="42" t="s">
        <v>3883</v>
      </c>
    </row>
    <row r="165" spans="1:16" ht="140.25" x14ac:dyDescent="0.2">
      <c r="A165" t="s">
        <v>57</v>
      </c>
      <c r="E165" s="41" t="s">
        <v>2289</v>
      </c>
    </row>
    <row r="166" spans="1:16" ht="25.5" x14ac:dyDescent="0.2">
      <c r="A166" t="s">
        <v>49</v>
      </c>
      <c r="B166" s="36" t="s">
        <v>192</v>
      </c>
      <c r="C166" s="36" t="s">
        <v>634</v>
      </c>
      <c r="D166" s="37" t="s">
        <v>635</v>
      </c>
      <c r="E166" s="13" t="s">
        <v>636</v>
      </c>
      <c r="F166" s="38" t="s">
        <v>629</v>
      </c>
      <c r="G166" s="39">
        <v>2.88</v>
      </c>
      <c r="H166" s="38">
        <v>0</v>
      </c>
      <c r="I166" s="38">
        <f>ROUND(G166*H166,6)</f>
        <v>0</v>
      </c>
      <c r="L166" s="40">
        <v>0</v>
      </c>
      <c r="M166" s="34">
        <f>ROUND(ROUND(L166,2)*ROUND(G166,3),2)</f>
        <v>0</v>
      </c>
      <c r="N166" s="38" t="s">
        <v>269</v>
      </c>
      <c r="O166">
        <f>(M166*21)/100</f>
        <v>0</v>
      </c>
      <c r="P166" t="s">
        <v>27</v>
      </c>
    </row>
    <row r="167" spans="1:16" x14ac:dyDescent="0.2">
      <c r="A167" s="37" t="s">
        <v>54</v>
      </c>
      <c r="E167" s="41" t="s">
        <v>3884</v>
      </c>
    </row>
    <row r="168" spans="1:16" x14ac:dyDescent="0.2">
      <c r="A168" s="37" t="s">
        <v>55</v>
      </c>
      <c r="E168" s="42" t="s">
        <v>3885</v>
      </c>
    </row>
    <row r="169" spans="1:16" ht="140.25" x14ac:dyDescent="0.2">
      <c r="A169" t="s">
        <v>57</v>
      </c>
      <c r="E169" s="41" t="s">
        <v>2289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3886</v>
      </c>
      <c r="M3" s="43">
        <f>Rekapitulace!C62</f>
        <v>0</v>
      </c>
      <c r="N3" s="25" t="s">
        <v>0</v>
      </c>
      <c r="O3" t="s">
        <v>23</v>
      </c>
      <c r="P3" t="s">
        <v>27</v>
      </c>
    </row>
    <row r="4" spans="1:20" ht="32.1" customHeight="1" x14ac:dyDescent="0.2">
      <c r="A4" s="28" t="s">
        <v>20</v>
      </c>
      <c r="B4" s="29" t="s">
        <v>28</v>
      </c>
      <c r="C4" s="2" t="s">
        <v>3886</v>
      </c>
      <c r="D4" s="9"/>
      <c r="E4" s="3" t="s">
        <v>3887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COUNTIFS(L8:L252,"=0",A8:A252,"P")+COUNTIFS(L8:L252,"",A8:A252,"P")+SUM(Q8:Q252)</f>
        <v>60</v>
      </c>
    </row>
    <row r="8" spans="1:20" ht="25.5" x14ac:dyDescent="0.2">
      <c r="A8" t="s">
        <v>44</v>
      </c>
      <c r="C8" s="30" t="s">
        <v>3890</v>
      </c>
      <c r="E8" s="32" t="s">
        <v>3889</v>
      </c>
      <c r="J8" s="31">
        <f>0+J9+J22+J79+J88+J169+J174+J239</f>
        <v>0</v>
      </c>
      <c r="K8" s="31">
        <f>0+K9+K22+K79+K88+K169+K174+K239</f>
        <v>0</v>
      </c>
      <c r="L8" s="31">
        <f>0+L9+L22+L79+L88+L169+L174+L239</f>
        <v>0</v>
      </c>
      <c r="M8" s="31">
        <f>0+M9+M22+M79+M88+M169+M174+M239</f>
        <v>0</v>
      </c>
    </row>
    <row r="9" spans="1:20" x14ac:dyDescent="0.2">
      <c r="A9" t="s">
        <v>46</v>
      </c>
      <c r="C9" s="33" t="s">
        <v>711</v>
      </c>
      <c r="E9" s="35" t="s">
        <v>2304</v>
      </c>
      <c r="J9" s="34">
        <f>0</f>
        <v>0</v>
      </c>
      <c r="K9" s="34">
        <f>0</f>
        <v>0</v>
      </c>
      <c r="L9" s="34">
        <f>0+L10+L14+L18</f>
        <v>0</v>
      </c>
      <c r="M9" s="34">
        <f>0+M10+M14+M18</f>
        <v>0</v>
      </c>
    </row>
    <row r="10" spans="1:20" x14ac:dyDescent="0.2">
      <c r="A10" t="s">
        <v>49</v>
      </c>
      <c r="B10" s="36" t="s">
        <v>47</v>
      </c>
      <c r="C10" s="36" t="s">
        <v>3891</v>
      </c>
      <c r="D10" s="37" t="s">
        <v>5</v>
      </c>
      <c r="E10" s="13" t="s">
        <v>3892</v>
      </c>
      <c r="F10" s="38" t="s">
        <v>1355</v>
      </c>
      <c r="G10" s="39">
        <v>1</v>
      </c>
      <c r="H10" s="38">
        <v>0</v>
      </c>
      <c r="I10" s="38">
        <f>ROUND(G10*H10,6)</f>
        <v>0</v>
      </c>
      <c r="L10" s="40">
        <v>0</v>
      </c>
      <c r="M10" s="34">
        <f>ROUND(ROUND(L10,2)*ROUND(G10,3),2)</f>
        <v>0</v>
      </c>
      <c r="N10" s="38" t="s">
        <v>269</v>
      </c>
      <c r="O10">
        <f>(M10*21)/100</f>
        <v>0</v>
      </c>
      <c r="P10" t="s">
        <v>27</v>
      </c>
    </row>
    <row r="11" spans="1:20" ht="38.25" x14ac:dyDescent="0.2">
      <c r="A11" s="37" t="s">
        <v>54</v>
      </c>
      <c r="E11" s="41" t="s">
        <v>3893</v>
      </c>
    </row>
    <row r="12" spans="1:20" x14ac:dyDescent="0.2">
      <c r="A12" s="37" t="s">
        <v>55</v>
      </c>
      <c r="E12" s="42" t="s">
        <v>5</v>
      </c>
    </row>
    <row r="13" spans="1:20" x14ac:dyDescent="0.2">
      <c r="A13" t="s">
        <v>57</v>
      </c>
      <c r="E13" s="41" t="s">
        <v>3894</v>
      </c>
    </row>
    <row r="14" spans="1:20" x14ac:dyDescent="0.2">
      <c r="A14" t="s">
        <v>49</v>
      </c>
      <c r="B14" s="36" t="s">
        <v>27</v>
      </c>
      <c r="C14" s="36" t="s">
        <v>3895</v>
      </c>
      <c r="D14" s="37" t="s">
        <v>5</v>
      </c>
      <c r="E14" s="13" t="s">
        <v>3896</v>
      </c>
      <c r="F14" s="38" t="s">
        <v>1355</v>
      </c>
      <c r="G14" s="39">
        <v>1</v>
      </c>
      <c r="H14" s="38">
        <v>0</v>
      </c>
      <c r="I14" s="38">
        <f>ROUND(G14*H14,6)</f>
        <v>0</v>
      </c>
      <c r="L14" s="40">
        <v>0</v>
      </c>
      <c r="M14" s="34">
        <f>ROUND(ROUND(L14,2)*ROUND(G14,3),2)</f>
        <v>0</v>
      </c>
      <c r="N14" s="38" t="s">
        <v>269</v>
      </c>
      <c r="O14">
        <f>(M14*21)/100</f>
        <v>0</v>
      </c>
      <c r="P14" t="s">
        <v>27</v>
      </c>
    </row>
    <row r="15" spans="1:20" ht="25.5" x14ac:dyDescent="0.2">
      <c r="A15" s="37" t="s">
        <v>54</v>
      </c>
      <c r="E15" s="41" t="s">
        <v>3897</v>
      </c>
    </row>
    <row r="16" spans="1:20" x14ac:dyDescent="0.2">
      <c r="A16" s="37" t="s">
        <v>55</v>
      </c>
      <c r="E16" s="42" t="s">
        <v>5</v>
      </c>
    </row>
    <row r="17" spans="1:16" x14ac:dyDescent="0.2">
      <c r="A17" t="s">
        <v>57</v>
      </c>
      <c r="E17" s="41" t="s">
        <v>2308</v>
      </c>
    </row>
    <row r="18" spans="1:16" x14ac:dyDescent="0.2">
      <c r="A18" t="s">
        <v>49</v>
      </c>
      <c r="B18" s="36" t="s">
        <v>26</v>
      </c>
      <c r="C18" s="36" t="s">
        <v>2309</v>
      </c>
      <c r="D18" s="37" t="s">
        <v>5</v>
      </c>
      <c r="E18" s="13" t="s">
        <v>2310</v>
      </c>
      <c r="F18" s="38" t="s">
        <v>1355</v>
      </c>
      <c r="G18" s="39">
        <v>1</v>
      </c>
      <c r="H18" s="38">
        <v>0</v>
      </c>
      <c r="I18" s="38">
        <f>ROUND(G18*H18,6)</f>
        <v>0</v>
      </c>
      <c r="L18" s="40">
        <v>0</v>
      </c>
      <c r="M18" s="34">
        <f>ROUND(ROUND(L18,2)*ROUND(G18,3),2)</f>
        <v>0</v>
      </c>
      <c r="N18" s="38" t="s">
        <v>269</v>
      </c>
      <c r="O18">
        <f>(M18*21)/100</f>
        <v>0</v>
      </c>
      <c r="P18" t="s">
        <v>27</v>
      </c>
    </row>
    <row r="19" spans="1:16" ht="25.5" x14ac:dyDescent="0.2">
      <c r="A19" s="37" t="s">
        <v>54</v>
      </c>
      <c r="E19" s="41" t="s">
        <v>3898</v>
      </c>
    </row>
    <row r="20" spans="1:16" x14ac:dyDescent="0.2">
      <c r="A20" s="37" t="s">
        <v>55</v>
      </c>
      <c r="E20" s="42" t="s">
        <v>5</v>
      </c>
    </row>
    <row r="21" spans="1:16" ht="38.25" x14ac:dyDescent="0.2">
      <c r="A21" t="s">
        <v>57</v>
      </c>
      <c r="E21" s="41" t="s">
        <v>3899</v>
      </c>
    </row>
    <row r="22" spans="1:16" x14ac:dyDescent="0.2">
      <c r="A22" t="s">
        <v>46</v>
      </c>
      <c r="C22" s="33" t="s">
        <v>47</v>
      </c>
      <c r="E22" s="35" t="s">
        <v>501</v>
      </c>
      <c r="J22" s="34">
        <f>0</f>
        <v>0</v>
      </c>
      <c r="K22" s="34">
        <f>0</f>
        <v>0</v>
      </c>
      <c r="L22" s="34">
        <f>0+L23+L27+L31+L35+L39+L43+L47+L51+L55+L59+L63+L67+L71+L75</f>
        <v>0</v>
      </c>
      <c r="M22" s="34">
        <f>0+M23+M27+M31+M35+M39+M43+M47+M51+M55+M59+M63+M67+M71+M75</f>
        <v>0</v>
      </c>
    </row>
    <row r="23" spans="1:16" ht="25.5" x14ac:dyDescent="0.2">
      <c r="A23" t="s">
        <v>49</v>
      </c>
      <c r="B23" s="36" t="s">
        <v>65</v>
      </c>
      <c r="C23" s="36" t="s">
        <v>2196</v>
      </c>
      <c r="D23" s="37" t="s">
        <v>5</v>
      </c>
      <c r="E23" s="13" t="s">
        <v>2197</v>
      </c>
      <c r="F23" s="38" t="s">
        <v>283</v>
      </c>
      <c r="G23" s="39">
        <v>97.5</v>
      </c>
      <c r="H23" s="38">
        <v>0</v>
      </c>
      <c r="I23" s="38">
        <f>ROUND(G23*H23,6)</f>
        <v>0</v>
      </c>
      <c r="L23" s="40">
        <v>0</v>
      </c>
      <c r="M23" s="34">
        <f>ROUND(ROUND(L23,2)*ROUND(G23,3),2)</f>
        <v>0</v>
      </c>
      <c r="N23" s="38" t="s">
        <v>488</v>
      </c>
      <c r="O23">
        <f>(M23*21)/100</f>
        <v>0</v>
      </c>
      <c r="P23" t="s">
        <v>27</v>
      </c>
    </row>
    <row r="24" spans="1:16" x14ac:dyDescent="0.2">
      <c r="A24" s="37" t="s">
        <v>54</v>
      </c>
      <c r="E24" s="41" t="s">
        <v>5</v>
      </c>
    </row>
    <row r="25" spans="1:16" ht="63.75" x14ac:dyDescent="0.2">
      <c r="A25" s="37" t="s">
        <v>55</v>
      </c>
      <c r="E25" s="42" t="s">
        <v>3900</v>
      </c>
    </row>
    <row r="26" spans="1:16" ht="63.75" x14ac:dyDescent="0.2">
      <c r="A26" t="s">
        <v>57</v>
      </c>
      <c r="E26" s="41" t="s">
        <v>2199</v>
      </c>
    </row>
    <row r="27" spans="1:16" ht="25.5" x14ac:dyDescent="0.2">
      <c r="A27" t="s">
        <v>49</v>
      </c>
      <c r="B27" s="36" t="s">
        <v>69</v>
      </c>
      <c r="C27" s="36" t="s">
        <v>2200</v>
      </c>
      <c r="D27" s="37" t="s">
        <v>5</v>
      </c>
      <c r="E27" s="13" t="s">
        <v>2201</v>
      </c>
      <c r="F27" s="38" t="s">
        <v>283</v>
      </c>
      <c r="G27" s="39">
        <v>297.5</v>
      </c>
      <c r="H27" s="38">
        <v>0</v>
      </c>
      <c r="I27" s="38">
        <f>ROUND(G27*H27,6)</f>
        <v>0</v>
      </c>
      <c r="L27" s="40">
        <v>0</v>
      </c>
      <c r="M27" s="34">
        <f>ROUND(ROUND(L27,2)*ROUND(G27,3),2)</f>
        <v>0</v>
      </c>
      <c r="N27" s="38" t="s">
        <v>488</v>
      </c>
      <c r="O27">
        <f>(M27*21)/100</f>
        <v>0</v>
      </c>
      <c r="P27" t="s">
        <v>27</v>
      </c>
    </row>
    <row r="28" spans="1:16" x14ac:dyDescent="0.2">
      <c r="A28" s="37" t="s">
        <v>54</v>
      </c>
      <c r="E28" s="41" t="s">
        <v>5</v>
      </c>
    </row>
    <row r="29" spans="1:16" ht="25.5" x14ac:dyDescent="0.2">
      <c r="A29" s="37" t="s">
        <v>55</v>
      </c>
      <c r="E29" s="42" t="s">
        <v>3901</v>
      </c>
    </row>
    <row r="30" spans="1:16" ht="63.75" x14ac:dyDescent="0.2">
      <c r="A30" t="s">
        <v>57</v>
      </c>
      <c r="E30" s="41" t="s">
        <v>2199</v>
      </c>
    </row>
    <row r="31" spans="1:16" ht="25.5" x14ac:dyDescent="0.2">
      <c r="A31" t="s">
        <v>49</v>
      </c>
      <c r="B31" s="36" t="s">
        <v>73</v>
      </c>
      <c r="C31" s="36" t="s">
        <v>2203</v>
      </c>
      <c r="D31" s="37" t="s">
        <v>5</v>
      </c>
      <c r="E31" s="13" t="s">
        <v>2204</v>
      </c>
      <c r="F31" s="38" t="s">
        <v>283</v>
      </c>
      <c r="G31" s="39">
        <v>25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3902</v>
      </c>
    </row>
    <row r="34" spans="1:16" ht="63.75" x14ac:dyDescent="0.2">
      <c r="A34" t="s">
        <v>57</v>
      </c>
      <c r="E34" s="41" t="s">
        <v>2199</v>
      </c>
    </row>
    <row r="35" spans="1:16" ht="25.5" x14ac:dyDescent="0.2">
      <c r="A35" t="s">
        <v>49</v>
      </c>
      <c r="B35" s="36" t="s">
        <v>77</v>
      </c>
      <c r="C35" s="36" t="s">
        <v>3903</v>
      </c>
      <c r="D35" s="37" t="s">
        <v>5</v>
      </c>
      <c r="E35" s="13" t="s">
        <v>3904</v>
      </c>
      <c r="F35" s="38" t="s">
        <v>283</v>
      </c>
      <c r="G35" s="39">
        <v>20</v>
      </c>
      <c r="H35" s="38">
        <v>0</v>
      </c>
      <c r="I35" s="38">
        <f>ROUND(G35*H35,6)</f>
        <v>0</v>
      </c>
      <c r="L35" s="40">
        <v>0</v>
      </c>
      <c r="M35" s="34">
        <f>ROUND(ROUND(L35,2)*ROUND(G35,3),2)</f>
        <v>0</v>
      </c>
      <c r="N35" s="38" t="s">
        <v>488</v>
      </c>
      <c r="O35">
        <f>(M35*21)/100</f>
        <v>0</v>
      </c>
      <c r="P35" t="s">
        <v>27</v>
      </c>
    </row>
    <row r="36" spans="1:16" x14ac:dyDescent="0.2">
      <c r="A36" s="37" t="s">
        <v>54</v>
      </c>
      <c r="E36" s="41" t="s">
        <v>5</v>
      </c>
    </row>
    <row r="37" spans="1:16" ht="25.5" x14ac:dyDescent="0.2">
      <c r="A37" s="37" t="s">
        <v>55</v>
      </c>
      <c r="E37" s="42" t="s">
        <v>3905</v>
      </c>
    </row>
    <row r="38" spans="1:16" ht="63.75" x14ac:dyDescent="0.2">
      <c r="A38" t="s">
        <v>57</v>
      </c>
      <c r="E38" s="41" t="s">
        <v>2199</v>
      </c>
    </row>
    <row r="39" spans="1:16" x14ac:dyDescent="0.2">
      <c r="A39" t="s">
        <v>49</v>
      </c>
      <c r="B39" s="36" t="s">
        <v>81</v>
      </c>
      <c r="C39" s="36" t="s">
        <v>3906</v>
      </c>
      <c r="D39" s="37" t="s">
        <v>5</v>
      </c>
      <c r="E39" s="13" t="s">
        <v>3907</v>
      </c>
      <c r="F39" s="38" t="s">
        <v>288</v>
      </c>
      <c r="G39" s="39">
        <v>45</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5</v>
      </c>
    </row>
    <row r="42" spans="1:16" ht="63.75" x14ac:dyDescent="0.2">
      <c r="A42" t="s">
        <v>57</v>
      </c>
      <c r="E42" s="41" t="s">
        <v>3908</v>
      </c>
    </row>
    <row r="43" spans="1:16" x14ac:dyDescent="0.2">
      <c r="A43" t="s">
        <v>49</v>
      </c>
      <c r="B43" s="36" t="s">
        <v>85</v>
      </c>
      <c r="C43" s="36" t="s">
        <v>3909</v>
      </c>
      <c r="D43" s="37" t="s">
        <v>5</v>
      </c>
      <c r="E43" s="13" t="s">
        <v>3910</v>
      </c>
      <c r="F43" s="38" t="s">
        <v>288</v>
      </c>
      <c r="G43" s="39">
        <v>42</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v>
      </c>
    </row>
    <row r="46" spans="1:16" ht="63.75" x14ac:dyDescent="0.2">
      <c r="A46" t="s">
        <v>57</v>
      </c>
      <c r="E46" s="41" t="s">
        <v>3908</v>
      </c>
    </row>
    <row r="47" spans="1:16" x14ac:dyDescent="0.2">
      <c r="A47" t="s">
        <v>49</v>
      </c>
      <c r="B47" s="36" t="s">
        <v>88</v>
      </c>
      <c r="C47" s="36" t="s">
        <v>3911</v>
      </c>
      <c r="D47" s="37" t="s">
        <v>5</v>
      </c>
      <c r="E47" s="13" t="s">
        <v>3912</v>
      </c>
      <c r="F47" s="38" t="s">
        <v>288</v>
      </c>
      <c r="G47" s="39">
        <v>55</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v>
      </c>
    </row>
    <row r="50" spans="1:16" ht="63.75" x14ac:dyDescent="0.2">
      <c r="A50" t="s">
        <v>57</v>
      </c>
      <c r="E50" s="41" t="s">
        <v>3908</v>
      </c>
    </row>
    <row r="51" spans="1:16" x14ac:dyDescent="0.2">
      <c r="A51" t="s">
        <v>49</v>
      </c>
      <c r="B51" s="36" t="s">
        <v>91</v>
      </c>
      <c r="C51" s="36" t="s">
        <v>3913</v>
      </c>
      <c r="D51" s="37" t="s">
        <v>5</v>
      </c>
      <c r="E51" s="13" t="s">
        <v>3914</v>
      </c>
      <c r="F51" s="38" t="s">
        <v>283</v>
      </c>
      <c r="G51" s="39">
        <v>11</v>
      </c>
      <c r="H51" s="38">
        <v>0</v>
      </c>
      <c r="I51" s="38">
        <f>ROUND(G51*H51,6)</f>
        <v>0</v>
      </c>
      <c r="L51" s="40">
        <v>0</v>
      </c>
      <c r="M51" s="34">
        <f>ROUND(ROUND(L51,2)*ROUND(G51,3),2)</f>
        <v>0</v>
      </c>
      <c r="N51" s="38" t="s">
        <v>488</v>
      </c>
      <c r="O51">
        <f>(M51*21)/100</f>
        <v>0</v>
      </c>
      <c r="P51" t="s">
        <v>27</v>
      </c>
    </row>
    <row r="52" spans="1:16" ht="38.25" x14ac:dyDescent="0.2">
      <c r="A52" s="37" t="s">
        <v>54</v>
      </c>
      <c r="E52" s="41" t="s">
        <v>3915</v>
      </c>
    </row>
    <row r="53" spans="1:16" x14ac:dyDescent="0.2">
      <c r="A53" s="37" t="s">
        <v>55</v>
      </c>
      <c r="E53" s="42" t="s">
        <v>3916</v>
      </c>
    </row>
    <row r="54" spans="1:16" ht="63.75" x14ac:dyDescent="0.2">
      <c r="A54" t="s">
        <v>57</v>
      </c>
      <c r="E54" s="41" t="s">
        <v>3908</v>
      </c>
    </row>
    <row r="55" spans="1:16" x14ac:dyDescent="0.2">
      <c r="A55" t="s">
        <v>49</v>
      </c>
      <c r="B55" s="36" t="s">
        <v>95</v>
      </c>
      <c r="C55" s="36" t="s">
        <v>3917</v>
      </c>
      <c r="D55" s="37" t="s">
        <v>5</v>
      </c>
      <c r="E55" s="13" t="s">
        <v>3918</v>
      </c>
      <c r="F55" s="38" t="s">
        <v>283</v>
      </c>
      <c r="G55" s="39">
        <v>9</v>
      </c>
      <c r="H55" s="38">
        <v>0</v>
      </c>
      <c r="I55" s="38">
        <f>ROUND(G55*H55,6)</f>
        <v>0</v>
      </c>
      <c r="L55" s="40">
        <v>0</v>
      </c>
      <c r="M55" s="34">
        <f>ROUND(ROUND(L55,2)*ROUND(G55,3),2)</f>
        <v>0</v>
      </c>
      <c r="N55" s="38" t="s">
        <v>488</v>
      </c>
      <c r="O55">
        <f>(M55*21)/100</f>
        <v>0</v>
      </c>
      <c r="P55" t="s">
        <v>27</v>
      </c>
    </row>
    <row r="56" spans="1:16" ht="25.5" x14ac:dyDescent="0.2">
      <c r="A56" s="37" t="s">
        <v>54</v>
      </c>
      <c r="E56" s="41" t="s">
        <v>3919</v>
      </c>
    </row>
    <row r="57" spans="1:16" x14ac:dyDescent="0.2">
      <c r="A57" s="37" t="s">
        <v>55</v>
      </c>
      <c r="E57" s="42" t="s">
        <v>3920</v>
      </c>
    </row>
    <row r="58" spans="1:16" ht="38.25" x14ac:dyDescent="0.2">
      <c r="A58" t="s">
        <v>57</v>
      </c>
      <c r="E58" s="41" t="s">
        <v>3921</v>
      </c>
    </row>
    <row r="59" spans="1:16" x14ac:dyDescent="0.2">
      <c r="A59" t="s">
        <v>49</v>
      </c>
      <c r="B59" s="36" t="s">
        <v>98</v>
      </c>
      <c r="C59" s="36" t="s">
        <v>3922</v>
      </c>
      <c r="D59" s="37" t="s">
        <v>5</v>
      </c>
      <c r="E59" s="13" t="s">
        <v>3923</v>
      </c>
      <c r="F59" s="38" t="s">
        <v>283</v>
      </c>
      <c r="G59" s="39">
        <v>615.94000000000005</v>
      </c>
      <c r="H59" s="38">
        <v>0</v>
      </c>
      <c r="I59" s="38">
        <f>ROUND(G59*H59,6)</f>
        <v>0</v>
      </c>
      <c r="L59" s="40">
        <v>0</v>
      </c>
      <c r="M59" s="34">
        <f>ROUND(ROUND(L59,2)*ROUND(G59,3),2)</f>
        <v>0</v>
      </c>
      <c r="N59" s="38" t="s">
        <v>488</v>
      </c>
      <c r="O59">
        <f>(M59*21)/100</f>
        <v>0</v>
      </c>
      <c r="P59" t="s">
        <v>27</v>
      </c>
    </row>
    <row r="60" spans="1:16" x14ac:dyDescent="0.2">
      <c r="A60" s="37" t="s">
        <v>54</v>
      </c>
      <c r="E60" s="41" t="s">
        <v>5</v>
      </c>
    </row>
    <row r="61" spans="1:16" ht="89.25" x14ac:dyDescent="0.2">
      <c r="A61" s="37" t="s">
        <v>55</v>
      </c>
      <c r="E61" s="42" t="s">
        <v>3924</v>
      </c>
    </row>
    <row r="62" spans="1:16" ht="369.75" x14ac:dyDescent="0.2">
      <c r="A62" t="s">
        <v>57</v>
      </c>
      <c r="E62" s="41" t="s">
        <v>3925</v>
      </c>
    </row>
    <row r="63" spans="1:16" x14ac:dyDescent="0.2">
      <c r="A63" t="s">
        <v>49</v>
      </c>
      <c r="B63" s="36" t="s">
        <v>101</v>
      </c>
      <c r="C63" s="36" t="s">
        <v>3926</v>
      </c>
      <c r="D63" s="37" t="s">
        <v>5</v>
      </c>
      <c r="E63" s="13" t="s">
        <v>3927</v>
      </c>
      <c r="F63" s="38" t="s">
        <v>283</v>
      </c>
      <c r="G63" s="39">
        <v>72</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3928</v>
      </c>
    </row>
    <row r="66" spans="1:16" ht="318.75" x14ac:dyDescent="0.2">
      <c r="A66" t="s">
        <v>57</v>
      </c>
      <c r="E66" s="41" t="s">
        <v>3150</v>
      </c>
    </row>
    <row r="67" spans="1:16" x14ac:dyDescent="0.2">
      <c r="A67" t="s">
        <v>49</v>
      </c>
      <c r="B67" s="36" t="s">
        <v>105</v>
      </c>
      <c r="C67" s="36" t="s">
        <v>3929</v>
      </c>
      <c r="D67" s="37" t="s">
        <v>5</v>
      </c>
      <c r="E67" s="13" t="s">
        <v>3930</v>
      </c>
      <c r="F67" s="38" t="s">
        <v>283</v>
      </c>
      <c r="G67" s="39">
        <v>40</v>
      </c>
      <c r="H67" s="38">
        <v>0</v>
      </c>
      <c r="I67" s="38">
        <f>ROUND(G67*H67,6)</f>
        <v>0</v>
      </c>
      <c r="L67" s="40">
        <v>0</v>
      </c>
      <c r="M67" s="34">
        <f>ROUND(ROUND(L67,2)*ROUND(G67,3),2)</f>
        <v>0</v>
      </c>
      <c r="N67" s="38" t="s">
        <v>488</v>
      </c>
      <c r="O67">
        <f>(M67*21)/100</f>
        <v>0</v>
      </c>
      <c r="P67" t="s">
        <v>27</v>
      </c>
    </row>
    <row r="68" spans="1:16" ht="63.75" x14ac:dyDescent="0.2">
      <c r="A68" s="37" t="s">
        <v>54</v>
      </c>
      <c r="E68" s="41" t="s">
        <v>3931</v>
      </c>
    </row>
    <row r="69" spans="1:16" x14ac:dyDescent="0.2">
      <c r="A69" s="37" t="s">
        <v>55</v>
      </c>
      <c r="E69" s="42" t="s">
        <v>5</v>
      </c>
    </row>
    <row r="70" spans="1:16" ht="267.75" x14ac:dyDescent="0.2">
      <c r="A70" t="s">
        <v>57</v>
      </c>
      <c r="E70" s="41" t="s">
        <v>3932</v>
      </c>
    </row>
    <row r="71" spans="1:16" x14ac:dyDescent="0.2">
      <c r="A71" t="s">
        <v>49</v>
      </c>
      <c r="B71" s="36" t="s">
        <v>108</v>
      </c>
      <c r="C71" s="36" t="s">
        <v>2349</v>
      </c>
      <c r="D71" s="37" t="s">
        <v>5</v>
      </c>
      <c r="E71" s="13" t="s">
        <v>2350</v>
      </c>
      <c r="F71" s="38" t="s">
        <v>283</v>
      </c>
      <c r="G71" s="39">
        <v>575.94000000000005</v>
      </c>
      <c r="H71" s="38">
        <v>0</v>
      </c>
      <c r="I71" s="38">
        <f>ROUND(G71*H71,6)</f>
        <v>0</v>
      </c>
      <c r="L71" s="40">
        <v>0</v>
      </c>
      <c r="M71" s="34">
        <f>ROUND(ROUND(L71,2)*ROUND(G71,3),2)</f>
        <v>0</v>
      </c>
      <c r="N71" s="38" t="s">
        <v>488</v>
      </c>
      <c r="O71">
        <f>(M71*21)/100</f>
        <v>0</v>
      </c>
      <c r="P71" t="s">
        <v>27</v>
      </c>
    </row>
    <row r="72" spans="1:16" x14ac:dyDescent="0.2">
      <c r="A72" s="37" t="s">
        <v>54</v>
      </c>
      <c r="E72" s="41" t="s">
        <v>5</v>
      </c>
    </row>
    <row r="73" spans="1:16" ht="63.75" x14ac:dyDescent="0.2">
      <c r="A73" s="37" t="s">
        <v>55</v>
      </c>
      <c r="E73" s="42" t="s">
        <v>3933</v>
      </c>
    </row>
    <row r="74" spans="1:16" ht="191.25" x14ac:dyDescent="0.2">
      <c r="A74" t="s">
        <v>57</v>
      </c>
      <c r="E74" s="41" t="s">
        <v>3934</v>
      </c>
    </row>
    <row r="75" spans="1:16" x14ac:dyDescent="0.2">
      <c r="A75" t="s">
        <v>49</v>
      </c>
      <c r="B75" s="36" t="s">
        <v>111</v>
      </c>
      <c r="C75" s="36" t="s">
        <v>3935</v>
      </c>
      <c r="D75" s="37" t="s">
        <v>5</v>
      </c>
      <c r="E75" s="13" t="s">
        <v>3936</v>
      </c>
      <c r="F75" s="38" t="s">
        <v>283</v>
      </c>
      <c r="G75" s="39">
        <v>50</v>
      </c>
      <c r="H75" s="38">
        <v>0</v>
      </c>
      <c r="I75" s="38">
        <f>ROUND(G75*H75,6)</f>
        <v>0</v>
      </c>
      <c r="L75" s="40">
        <v>0</v>
      </c>
      <c r="M75" s="34">
        <f>ROUND(ROUND(L75,2)*ROUND(G75,3),2)</f>
        <v>0</v>
      </c>
      <c r="N75" s="38" t="s">
        <v>269</v>
      </c>
      <c r="O75">
        <f>(M75*21)/100</f>
        <v>0</v>
      </c>
      <c r="P75" t="s">
        <v>27</v>
      </c>
    </row>
    <row r="76" spans="1:16" ht="38.25" x14ac:dyDescent="0.2">
      <c r="A76" s="37" t="s">
        <v>54</v>
      </c>
      <c r="E76" s="41" t="s">
        <v>3937</v>
      </c>
    </row>
    <row r="77" spans="1:16" x14ac:dyDescent="0.2">
      <c r="A77" s="37" t="s">
        <v>55</v>
      </c>
      <c r="E77" s="42" t="s">
        <v>5</v>
      </c>
    </row>
    <row r="78" spans="1:16" x14ac:dyDescent="0.2">
      <c r="A78" t="s">
        <v>57</v>
      </c>
      <c r="E78" s="41" t="s">
        <v>5</v>
      </c>
    </row>
    <row r="79" spans="1:16" x14ac:dyDescent="0.2">
      <c r="A79" t="s">
        <v>46</v>
      </c>
      <c r="C79" s="33" t="s">
        <v>27</v>
      </c>
      <c r="E79" s="35" t="s">
        <v>1632</v>
      </c>
      <c r="J79" s="34">
        <f>0</f>
        <v>0</v>
      </c>
      <c r="K79" s="34">
        <f>0</f>
        <v>0</v>
      </c>
      <c r="L79" s="34">
        <f>0+L80+L84</f>
        <v>0</v>
      </c>
      <c r="M79" s="34">
        <f>0+M80+M84</f>
        <v>0</v>
      </c>
    </row>
    <row r="80" spans="1:16" x14ac:dyDescent="0.2">
      <c r="A80" t="s">
        <v>49</v>
      </c>
      <c r="B80" s="36" t="s">
        <v>115</v>
      </c>
      <c r="C80" s="36" t="s">
        <v>3938</v>
      </c>
      <c r="D80" s="37" t="s">
        <v>5</v>
      </c>
      <c r="E80" s="13" t="s">
        <v>3939</v>
      </c>
      <c r="F80" s="38" t="s">
        <v>288</v>
      </c>
      <c r="G80" s="39">
        <v>170</v>
      </c>
      <c r="H80" s="38">
        <v>0</v>
      </c>
      <c r="I80" s="38">
        <f>ROUND(G80*H80,6)</f>
        <v>0</v>
      </c>
      <c r="L80" s="40">
        <v>0</v>
      </c>
      <c r="M80" s="34">
        <f>ROUND(ROUND(L80,2)*ROUND(G80,3),2)</f>
        <v>0</v>
      </c>
      <c r="N80" s="38" t="s">
        <v>488</v>
      </c>
      <c r="O80">
        <f>(M80*21)/100</f>
        <v>0</v>
      </c>
      <c r="P80" t="s">
        <v>27</v>
      </c>
    </row>
    <row r="81" spans="1:16" x14ac:dyDescent="0.2">
      <c r="A81" s="37" t="s">
        <v>54</v>
      </c>
      <c r="E81" s="41" t="s">
        <v>5</v>
      </c>
    </row>
    <row r="82" spans="1:16" ht="38.25" x14ac:dyDescent="0.2">
      <c r="A82" s="37" t="s">
        <v>55</v>
      </c>
      <c r="E82" s="42" t="s">
        <v>3940</v>
      </c>
    </row>
    <row r="83" spans="1:16" ht="165.75" x14ac:dyDescent="0.2">
      <c r="A83" t="s">
        <v>57</v>
      </c>
      <c r="E83" s="41" t="s">
        <v>3941</v>
      </c>
    </row>
    <row r="84" spans="1:16" x14ac:dyDescent="0.2">
      <c r="A84" t="s">
        <v>49</v>
      </c>
      <c r="B84" s="36" t="s">
        <v>118</v>
      </c>
      <c r="C84" s="36" t="s">
        <v>3942</v>
      </c>
      <c r="D84" s="37" t="s">
        <v>5</v>
      </c>
      <c r="E84" s="13" t="s">
        <v>3943</v>
      </c>
      <c r="F84" s="38" t="s">
        <v>504</v>
      </c>
      <c r="G84" s="39">
        <v>1476</v>
      </c>
      <c r="H84" s="38">
        <v>0</v>
      </c>
      <c r="I84" s="38">
        <f>ROUND(G84*H84,6)</f>
        <v>0</v>
      </c>
      <c r="L84" s="40">
        <v>0</v>
      </c>
      <c r="M84" s="34">
        <f>ROUND(ROUND(L84,2)*ROUND(G84,3),2)</f>
        <v>0</v>
      </c>
      <c r="N84" s="38" t="s">
        <v>488</v>
      </c>
      <c r="O84">
        <f>(M84*21)/100</f>
        <v>0</v>
      </c>
      <c r="P84" t="s">
        <v>27</v>
      </c>
    </row>
    <row r="85" spans="1:16" x14ac:dyDescent="0.2">
      <c r="A85" s="37" t="s">
        <v>54</v>
      </c>
      <c r="E85" s="41" t="s">
        <v>5</v>
      </c>
    </row>
    <row r="86" spans="1:16" ht="63.75" x14ac:dyDescent="0.2">
      <c r="A86" s="37" t="s">
        <v>55</v>
      </c>
      <c r="E86" s="42" t="s">
        <v>3944</v>
      </c>
    </row>
    <row r="87" spans="1:16" ht="102" x14ac:dyDescent="0.2">
      <c r="A87" t="s">
        <v>57</v>
      </c>
      <c r="E87" s="41" t="s">
        <v>3816</v>
      </c>
    </row>
    <row r="88" spans="1:16" x14ac:dyDescent="0.2">
      <c r="A88" t="s">
        <v>46</v>
      </c>
      <c r="C88" s="33" t="s">
        <v>69</v>
      </c>
      <c r="E88" s="35" t="s">
        <v>2227</v>
      </c>
      <c r="J88" s="34">
        <f>0</f>
        <v>0</v>
      </c>
      <c r="K88" s="34">
        <f>0</f>
        <v>0</v>
      </c>
      <c r="L88" s="34">
        <f>0+L89+L93+L97+L101+L105+L109+L113+L117+L121+L125+L129+L133+L137+L141+L145+L149+L153+L157+L161+L165</f>
        <v>0</v>
      </c>
      <c r="M88" s="34">
        <f>0+M89+M93+M97+M101+M105+M109+M113+M117+M121+M125+M129+M133+M137+M141+M145+M149+M153+M157+M161+M165</f>
        <v>0</v>
      </c>
    </row>
    <row r="89" spans="1:16" x14ac:dyDescent="0.2">
      <c r="A89" t="s">
        <v>49</v>
      </c>
      <c r="B89" s="36" t="s">
        <v>122</v>
      </c>
      <c r="C89" s="36" t="s">
        <v>3945</v>
      </c>
      <c r="D89" s="37" t="s">
        <v>5</v>
      </c>
      <c r="E89" s="13" t="s">
        <v>3946</v>
      </c>
      <c r="F89" s="38" t="s">
        <v>504</v>
      </c>
      <c r="G89" s="39">
        <v>581</v>
      </c>
      <c r="H89" s="38">
        <v>0</v>
      </c>
      <c r="I89" s="38">
        <f>ROUND(G89*H89,6)</f>
        <v>0</v>
      </c>
      <c r="L89" s="40">
        <v>0</v>
      </c>
      <c r="M89" s="34">
        <f>ROUND(ROUND(L89,2)*ROUND(G89,3),2)</f>
        <v>0</v>
      </c>
      <c r="N89" s="38" t="s">
        <v>488</v>
      </c>
      <c r="O89">
        <f>(M89*21)/100</f>
        <v>0</v>
      </c>
      <c r="P89" t="s">
        <v>27</v>
      </c>
    </row>
    <row r="90" spans="1:16" x14ac:dyDescent="0.2">
      <c r="A90" s="37" t="s">
        <v>54</v>
      </c>
      <c r="E90" s="41" t="s">
        <v>3947</v>
      </c>
    </row>
    <row r="91" spans="1:16" ht="38.25" x14ac:dyDescent="0.2">
      <c r="A91" s="37" t="s">
        <v>55</v>
      </c>
      <c r="E91" s="42" t="s">
        <v>3948</v>
      </c>
    </row>
    <row r="92" spans="1:16" ht="127.5" x14ac:dyDescent="0.2">
      <c r="A92" t="s">
        <v>57</v>
      </c>
      <c r="E92" s="41" t="s">
        <v>3949</v>
      </c>
    </row>
    <row r="93" spans="1:16" x14ac:dyDescent="0.2">
      <c r="A93" t="s">
        <v>49</v>
      </c>
      <c r="B93" s="36" t="s">
        <v>125</v>
      </c>
      <c r="C93" s="36" t="s">
        <v>3950</v>
      </c>
      <c r="D93" s="37" t="s">
        <v>5</v>
      </c>
      <c r="E93" s="13" t="s">
        <v>3951</v>
      </c>
      <c r="F93" s="38" t="s">
        <v>283</v>
      </c>
      <c r="G93" s="39">
        <v>397.6</v>
      </c>
      <c r="H93" s="38">
        <v>0</v>
      </c>
      <c r="I93" s="38">
        <f>ROUND(G93*H93,6)</f>
        <v>0</v>
      </c>
      <c r="L93" s="40">
        <v>0</v>
      </c>
      <c r="M93" s="34">
        <f>ROUND(ROUND(L93,2)*ROUND(G93,3),2)</f>
        <v>0</v>
      </c>
      <c r="N93" s="38" t="s">
        <v>488</v>
      </c>
      <c r="O93">
        <f>(M93*21)/100</f>
        <v>0</v>
      </c>
      <c r="P93" t="s">
        <v>27</v>
      </c>
    </row>
    <row r="94" spans="1:16" ht="38.25" x14ac:dyDescent="0.2">
      <c r="A94" s="37" t="s">
        <v>54</v>
      </c>
      <c r="E94" s="41" t="s">
        <v>3952</v>
      </c>
    </row>
    <row r="95" spans="1:16" x14ac:dyDescent="0.2">
      <c r="A95" s="37" t="s">
        <v>55</v>
      </c>
      <c r="E95" s="42" t="s">
        <v>3953</v>
      </c>
    </row>
    <row r="96" spans="1:16" ht="51" x14ac:dyDescent="0.2">
      <c r="A96" t="s">
        <v>57</v>
      </c>
      <c r="E96" s="41" t="s">
        <v>2231</v>
      </c>
    </row>
    <row r="97" spans="1:16" x14ac:dyDescent="0.2">
      <c r="A97" t="s">
        <v>49</v>
      </c>
      <c r="B97" s="36" t="s">
        <v>129</v>
      </c>
      <c r="C97" s="36" t="s">
        <v>3954</v>
      </c>
      <c r="D97" s="37" t="s">
        <v>5</v>
      </c>
      <c r="E97" s="13" t="s">
        <v>3955</v>
      </c>
      <c r="F97" s="38" t="s">
        <v>504</v>
      </c>
      <c r="G97" s="39">
        <v>195</v>
      </c>
      <c r="H97" s="38">
        <v>0</v>
      </c>
      <c r="I97" s="38">
        <f>ROUND(G97*H97,6)</f>
        <v>0</v>
      </c>
      <c r="L97" s="40">
        <v>0</v>
      </c>
      <c r="M97" s="34">
        <f>ROUND(ROUND(L97,2)*ROUND(G97,3),2)</f>
        <v>0</v>
      </c>
      <c r="N97" s="38" t="s">
        <v>488</v>
      </c>
      <c r="O97">
        <f>(M97*21)/100</f>
        <v>0</v>
      </c>
      <c r="P97" t="s">
        <v>27</v>
      </c>
    </row>
    <row r="98" spans="1:16" x14ac:dyDescent="0.2">
      <c r="A98" s="37" t="s">
        <v>54</v>
      </c>
      <c r="E98" s="41" t="s">
        <v>5</v>
      </c>
    </row>
    <row r="99" spans="1:16" x14ac:dyDescent="0.2">
      <c r="A99" s="37" t="s">
        <v>55</v>
      </c>
      <c r="E99" s="42" t="s">
        <v>3956</v>
      </c>
    </row>
    <row r="100" spans="1:16" ht="51" x14ac:dyDescent="0.2">
      <c r="A100" t="s">
        <v>57</v>
      </c>
      <c r="E100" s="41" t="s">
        <v>2231</v>
      </c>
    </row>
    <row r="101" spans="1:16" x14ac:dyDescent="0.2">
      <c r="A101" t="s">
        <v>49</v>
      </c>
      <c r="B101" s="36" t="s">
        <v>133</v>
      </c>
      <c r="C101" s="36" t="s">
        <v>3957</v>
      </c>
      <c r="D101" s="37" t="s">
        <v>5</v>
      </c>
      <c r="E101" s="13" t="s">
        <v>3958</v>
      </c>
      <c r="F101" s="38" t="s">
        <v>504</v>
      </c>
      <c r="G101" s="39">
        <v>355</v>
      </c>
      <c r="H101" s="38">
        <v>0</v>
      </c>
      <c r="I101" s="38">
        <f>ROUND(G101*H101,6)</f>
        <v>0</v>
      </c>
      <c r="L101" s="40">
        <v>0</v>
      </c>
      <c r="M101" s="34">
        <f>ROUND(ROUND(L101,2)*ROUND(G101,3),2)</f>
        <v>0</v>
      </c>
      <c r="N101" s="38" t="s">
        <v>488</v>
      </c>
      <c r="O101">
        <f>(M101*21)/100</f>
        <v>0</v>
      </c>
      <c r="P101" t="s">
        <v>27</v>
      </c>
    </row>
    <row r="102" spans="1:16" x14ac:dyDescent="0.2">
      <c r="A102" s="37" t="s">
        <v>54</v>
      </c>
      <c r="E102" s="41" t="s">
        <v>5</v>
      </c>
    </row>
    <row r="103" spans="1:16" ht="38.25" x14ac:dyDescent="0.2">
      <c r="A103" s="37" t="s">
        <v>55</v>
      </c>
      <c r="E103" s="42" t="s">
        <v>3959</v>
      </c>
    </row>
    <row r="104" spans="1:16" ht="51" x14ac:dyDescent="0.2">
      <c r="A104" t="s">
        <v>57</v>
      </c>
      <c r="E104" s="41" t="s">
        <v>2231</v>
      </c>
    </row>
    <row r="105" spans="1:16" x14ac:dyDescent="0.2">
      <c r="A105" t="s">
        <v>49</v>
      </c>
      <c r="B105" s="36" t="s">
        <v>137</v>
      </c>
      <c r="C105" s="36" t="s">
        <v>2232</v>
      </c>
      <c r="D105" s="37" t="s">
        <v>5</v>
      </c>
      <c r="E105" s="13" t="s">
        <v>2233</v>
      </c>
      <c r="F105" s="38" t="s">
        <v>504</v>
      </c>
      <c r="G105" s="39">
        <v>1393.2</v>
      </c>
      <c r="H105" s="38">
        <v>0</v>
      </c>
      <c r="I105" s="38">
        <f>ROUND(G105*H105,6)</f>
        <v>0</v>
      </c>
      <c r="L105" s="40">
        <v>0</v>
      </c>
      <c r="M105" s="34">
        <f>ROUND(ROUND(L105,2)*ROUND(G105,3),2)</f>
        <v>0</v>
      </c>
      <c r="N105" s="38" t="s">
        <v>488</v>
      </c>
      <c r="O105">
        <f>(M105*21)/100</f>
        <v>0</v>
      </c>
      <c r="P105" t="s">
        <v>27</v>
      </c>
    </row>
    <row r="106" spans="1:16" x14ac:dyDescent="0.2">
      <c r="A106" s="37" t="s">
        <v>54</v>
      </c>
      <c r="E106" s="41" t="s">
        <v>5</v>
      </c>
    </row>
    <row r="107" spans="1:16" ht="114.75" x14ac:dyDescent="0.2">
      <c r="A107" s="37" t="s">
        <v>55</v>
      </c>
      <c r="E107" s="42" t="s">
        <v>3960</v>
      </c>
    </row>
    <row r="108" spans="1:16" ht="51" x14ac:dyDescent="0.2">
      <c r="A108" t="s">
        <v>57</v>
      </c>
      <c r="E108" s="41" t="s">
        <v>2231</v>
      </c>
    </row>
    <row r="109" spans="1:16" x14ac:dyDescent="0.2">
      <c r="A109" t="s">
        <v>49</v>
      </c>
      <c r="B109" s="36" t="s">
        <v>141</v>
      </c>
      <c r="C109" s="36" t="s">
        <v>3961</v>
      </c>
      <c r="D109" s="37" t="s">
        <v>5</v>
      </c>
      <c r="E109" s="13" t="s">
        <v>3962</v>
      </c>
      <c r="F109" s="38" t="s">
        <v>504</v>
      </c>
      <c r="G109" s="39">
        <v>90.45</v>
      </c>
      <c r="H109" s="38">
        <v>0</v>
      </c>
      <c r="I109" s="38">
        <f>ROUND(G109*H109,6)</f>
        <v>0</v>
      </c>
      <c r="L109" s="40">
        <v>0</v>
      </c>
      <c r="M109" s="34">
        <f>ROUND(ROUND(L109,2)*ROUND(G109,3),2)</f>
        <v>0</v>
      </c>
      <c r="N109" s="38" t="s">
        <v>488</v>
      </c>
      <c r="O109">
        <f>(M109*21)/100</f>
        <v>0</v>
      </c>
      <c r="P109" t="s">
        <v>27</v>
      </c>
    </row>
    <row r="110" spans="1:16" x14ac:dyDescent="0.2">
      <c r="A110" s="37" t="s">
        <v>54</v>
      </c>
      <c r="E110" s="41" t="s">
        <v>5</v>
      </c>
    </row>
    <row r="111" spans="1:16" ht="63.75" x14ac:dyDescent="0.2">
      <c r="A111" s="37" t="s">
        <v>55</v>
      </c>
      <c r="E111" s="42" t="s">
        <v>3963</v>
      </c>
    </row>
    <row r="112" spans="1:16" ht="51" x14ac:dyDescent="0.2">
      <c r="A112" t="s">
        <v>57</v>
      </c>
      <c r="E112" s="41" t="s">
        <v>2231</v>
      </c>
    </row>
    <row r="113" spans="1:16" x14ac:dyDescent="0.2">
      <c r="A113" t="s">
        <v>49</v>
      </c>
      <c r="B113" s="36" t="s">
        <v>145</v>
      </c>
      <c r="C113" s="36" t="s">
        <v>3964</v>
      </c>
      <c r="D113" s="37" t="s">
        <v>5</v>
      </c>
      <c r="E113" s="13" t="s">
        <v>3965</v>
      </c>
      <c r="F113" s="38" t="s">
        <v>504</v>
      </c>
      <c r="G113" s="39">
        <v>713</v>
      </c>
      <c r="H113" s="38">
        <v>0</v>
      </c>
      <c r="I113" s="38">
        <f>ROUND(G113*H113,6)</f>
        <v>0</v>
      </c>
      <c r="L113" s="40">
        <v>0</v>
      </c>
      <c r="M113" s="34">
        <f>ROUND(ROUND(L113,2)*ROUND(G113,3),2)</f>
        <v>0</v>
      </c>
      <c r="N113" s="38" t="s">
        <v>488</v>
      </c>
      <c r="O113">
        <f>(M113*21)/100</f>
        <v>0</v>
      </c>
      <c r="P113" t="s">
        <v>27</v>
      </c>
    </row>
    <row r="114" spans="1:16" x14ac:dyDescent="0.2">
      <c r="A114" s="37" t="s">
        <v>54</v>
      </c>
      <c r="E114" s="41" t="s">
        <v>5</v>
      </c>
    </row>
    <row r="115" spans="1:16" ht="38.25" x14ac:dyDescent="0.2">
      <c r="A115" s="37" t="s">
        <v>55</v>
      </c>
      <c r="E115" s="42" t="s">
        <v>3966</v>
      </c>
    </row>
    <row r="116" spans="1:16" ht="51" x14ac:dyDescent="0.2">
      <c r="A116" t="s">
        <v>57</v>
      </c>
      <c r="E116" s="41" t="s">
        <v>3967</v>
      </c>
    </row>
    <row r="117" spans="1:16" x14ac:dyDescent="0.2">
      <c r="A117" t="s">
        <v>49</v>
      </c>
      <c r="B117" s="36" t="s">
        <v>148</v>
      </c>
      <c r="C117" s="36" t="s">
        <v>3968</v>
      </c>
      <c r="D117" s="37" t="s">
        <v>5</v>
      </c>
      <c r="E117" s="13" t="s">
        <v>3969</v>
      </c>
      <c r="F117" s="38" t="s">
        <v>504</v>
      </c>
      <c r="G117" s="39">
        <v>691</v>
      </c>
      <c r="H117" s="38">
        <v>0</v>
      </c>
      <c r="I117" s="38">
        <f>ROUND(G117*H117,6)</f>
        <v>0</v>
      </c>
      <c r="L117" s="40">
        <v>0</v>
      </c>
      <c r="M117" s="34">
        <f>ROUND(ROUND(L117,2)*ROUND(G117,3),2)</f>
        <v>0</v>
      </c>
      <c r="N117" s="38" t="s">
        <v>488</v>
      </c>
      <c r="O117">
        <f>(M117*21)/100</f>
        <v>0</v>
      </c>
      <c r="P117" t="s">
        <v>27</v>
      </c>
    </row>
    <row r="118" spans="1:16" x14ac:dyDescent="0.2">
      <c r="A118" s="37" t="s">
        <v>54</v>
      </c>
      <c r="E118" s="41" t="s">
        <v>5</v>
      </c>
    </row>
    <row r="119" spans="1:16" ht="51" x14ac:dyDescent="0.2">
      <c r="A119" s="37" t="s">
        <v>55</v>
      </c>
      <c r="E119" s="42" t="s">
        <v>3970</v>
      </c>
    </row>
    <row r="120" spans="1:16" ht="51" x14ac:dyDescent="0.2">
      <c r="A120" t="s">
        <v>57</v>
      </c>
      <c r="E120" s="41" t="s">
        <v>3967</v>
      </c>
    </row>
    <row r="121" spans="1:16" x14ac:dyDescent="0.2">
      <c r="A121" t="s">
        <v>49</v>
      </c>
      <c r="B121" s="36" t="s">
        <v>152</v>
      </c>
      <c r="C121" s="36" t="s">
        <v>3971</v>
      </c>
      <c r="D121" s="37" t="s">
        <v>5</v>
      </c>
      <c r="E121" s="13" t="s">
        <v>3972</v>
      </c>
      <c r="F121" s="38" t="s">
        <v>504</v>
      </c>
      <c r="G121" s="39">
        <v>691</v>
      </c>
      <c r="H121" s="38">
        <v>0</v>
      </c>
      <c r="I121" s="38">
        <f>ROUND(G121*H121,6)</f>
        <v>0</v>
      </c>
      <c r="L121" s="40">
        <v>0</v>
      </c>
      <c r="M121" s="34">
        <f>ROUND(ROUND(L121,2)*ROUND(G121,3),2)</f>
        <v>0</v>
      </c>
      <c r="N121" s="38" t="s">
        <v>488</v>
      </c>
      <c r="O121">
        <f>(M121*21)/100</f>
        <v>0</v>
      </c>
      <c r="P121" t="s">
        <v>27</v>
      </c>
    </row>
    <row r="122" spans="1:16" x14ac:dyDescent="0.2">
      <c r="A122" s="37" t="s">
        <v>54</v>
      </c>
      <c r="E122" s="41" t="s">
        <v>5</v>
      </c>
    </row>
    <row r="123" spans="1:16" ht="51" x14ac:dyDescent="0.2">
      <c r="A123" s="37" t="s">
        <v>55</v>
      </c>
      <c r="E123" s="42" t="s">
        <v>3970</v>
      </c>
    </row>
    <row r="124" spans="1:16" ht="140.25" x14ac:dyDescent="0.2">
      <c r="A124" t="s">
        <v>57</v>
      </c>
      <c r="E124" s="41" t="s">
        <v>2244</v>
      </c>
    </row>
    <row r="125" spans="1:16" x14ac:dyDescent="0.2">
      <c r="A125" t="s">
        <v>49</v>
      </c>
      <c r="B125" s="36" t="s">
        <v>156</v>
      </c>
      <c r="C125" s="36" t="s">
        <v>3973</v>
      </c>
      <c r="D125" s="37" t="s">
        <v>5</v>
      </c>
      <c r="E125" s="13" t="s">
        <v>3974</v>
      </c>
      <c r="F125" s="38" t="s">
        <v>504</v>
      </c>
      <c r="G125" s="39">
        <v>37</v>
      </c>
      <c r="H125" s="38">
        <v>0</v>
      </c>
      <c r="I125" s="38">
        <f>ROUND(G125*H125,6)</f>
        <v>0</v>
      </c>
      <c r="L125" s="40">
        <v>0</v>
      </c>
      <c r="M125" s="34">
        <f>ROUND(ROUND(L125,2)*ROUND(G125,3),2)</f>
        <v>0</v>
      </c>
      <c r="N125" s="38" t="s">
        <v>488</v>
      </c>
      <c r="O125">
        <f>(M125*21)/100</f>
        <v>0</v>
      </c>
      <c r="P125" t="s">
        <v>27</v>
      </c>
    </row>
    <row r="126" spans="1:16" x14ac:dyDescent="0.2">
      <c r="A126" s="37" t="s">
        <v>54</v>
      </c>
      <c r="E126" s="41" t="s">
        <v>5</v>
      </c>
    </row>
    <row r="127" spans="1:16" x14ac:dyDescent="0.2">
      <c r="A127" s="37" t="s">
        <v>55</v>
      </c>
      <c r="E127" s="42" t="s">
        <v>3975</v>
      </c>
    </row>
    <row r="128" spans="1:16" ht="140.25" x14ac:dyDescent="0.2">
      <c r="A128" t="s">
        <v>57</v>
      </c>
      <c r="E128" s="41" t="s">
        <v>2244</v>
      </c>
    </row>
    <row r="129" spans="1:16" x14ac:dyDescent="0.2">
      <c r="A129" t="s">
        <v>49</v>
      </c>
      <c r="B129" s="36" t="s">
        <v>159</v>
      </c>
      <c r="C129" s="36" t="s">
        <v>2245</v>
      </c>
      <c r="D129" s="37" t="s">
        <v>5</v>
      </c>
      <c r="E129" s="13" t="s">
        <v>2246</v>
      </c>
      <c r="F129" s="38" t="s">
        <v>504</v>
      </c>
      <c r="G129" s="39">
        <v>15</v>
      </c>
      <c r="H129" s="38">
        <v>0</v>
      </c>
      <c r="I129" s="38">
        <f>ROUND(G129*H129,6)</f>
        <v>0</v>
      </c>
      <c r="L129" s="40">
        <v>0</v>
      </c>
      <c r="M129" s="34">
        <f>ROUND(ROUND(L129,2)*ROUND(G129,3),2)</f>
        <v>0</v>
      </c>
      <c r="N129" s="38" t="s">
        <v>488</v>
      </c>
      <c r="O129">
        <f>(M129*21)/100</f>
        <v>0</v>
      </c>
      <c r="P129" t="s">
        <v>27</v>
      </c>
    </row>
    <row r="130" spans="1:16" x14ac:dyDescent="0.2">
      <c r="A130" s="37" t="s">
        <v>54</v>
      </c>
      <c r="E130" s="41" t="s">
        <v>5</v>
      </c>
    </row>
    <row r="131" spans="1:16" x14ac:dyDescent="0.2">
      <c r="A131" s="37" t="s">
        <v>55</v>
      </c>
      <c r="E131" s="42" t="s">
        <v>3976</v>
      </c>
    </row>
    <row r="132" spans="1:16" ht="140.25" x14ac:dyDescent="0.2">
      <c r="A132" t="s">
        <v>57</v>
      </c>
      <c r="E132" s="41" t="s">
        <v>2244</v>
      </c>
    </row>
    <row r="133" spans="1:16" x14ac:dyDescent="0.2">
      <c r="A133" t="s">
        <v>49</v>
      </c>
      <c r="B133" s="36" t="s">
        <v>163</v>
      </c>
      <c r="C133" s="36" t="s">
        <v>3977</v>
      </c>
      <c r="D133" s="37" t="s">
        <v>5</v>
      </c>
      <c r="E133" s="13" t="s">
        <v>3978</v>
      </c>
      <c r="F133" s="38" t="s">
        <v>504</v>
      </c>
      <c r="G133" s="39">
        <v>566</v>
      </c>
      <c r="H133" s="38">
        <v>0</v>
      </c>
      <c r="I133" s="38">
        <f>ROUND(G133*H133,6)</f>
        <v>0</v>
      </c>
      <c r="L133" s="40">
        <v>0</v>
      </c>
      <c r="M133" s="34">
        <f>ROUND(ROUND(L133,2)*ROUND(G133,3),2)</f>
        <v>0</v>
      </c>
      <c r="N133" s="38" t="s">
        <v>488</v>
      </c>
      <c r="O133">
        <f>(M133*21)/100</f>
        <v>0</v>
      </c>
      <c r="P133" t="s">
        <v>27</v>
      </c>
    </row>
    <row r="134" spans="1:16" x14ac:dyDescent="0.2">
      <c r="A134" s="37" t="s">
        <v>54</v>
      </c>
      <c r="E134" s="41" t="s">
        <v>5</v>
      </c>
    </row>
    <row r="135" spans="1:16" x14ac:dyDescent="0.2">
      <c r="A135" s="37" t="s">
        <v>55</v>
      </c>
      <c r="E135" s="42" t="s">
        <v>3979</v>
      </c>
    </row>
    <row r="136" spans="1:16" ht="140.25" x14ac:dyDescent="0.2">
      <c r="A136" t="s">
        <v>57</v>
      </c>
      <c r="E136" s="41" t="s">
        <v>2244</v>
      </c>
    </row>
    <row r="137" spans="1:16" x14ac:dyDescent="0.2">
      <c r="A137" t="s">
        <v>49</v>
      </c>
      <c r="B137" s="36" t="s">
        <v>166</v>
      </c>
      <c r="C137" s="36" t="s">
        <v>3980</v>
      </c>
      <c r="D137" s="37" t="s">
        <v>5</v>
      </c>
      <c r="E137" s="13" t="s">
        <v>3981</v>
      </c>
      <c r="F137" s="38" t="s">
        <v>283</v>
      </c>
      <c r="G137" s="39">
        <v>10.45</v>
      </c>
      <c r="H137" s="38">
        <v>0</v>
      </c>
      <c r="I137" s="38">
        <f>ROUND(G137*H137,6)</f>
        <v>0</v>
      </c>
      <c r="L137" s="40">
        <v>0</v>
      </c>
      <c r="M137" s="34">
        <f>ROUND(ROUND(L137,2)*ROUND(G137,3),2)</f>
        <v>0</v>
      </c>
      <c r="N137" s="38" t="s">
        <v>488</v>
      </c>
      <c r="O137">
        <f>(M137*21)/100</f>
        <v>0</v>
      </c>
      <c r="P137" t="s">
        <v>27</v>
      </c>
    </row>
    <row r="138" spans="1:16" x14ac:dyDescent="0.2">
      <c r="A138" s="37" t="s">
        <v>54</v>
      </c>
      <c r="E138" s="41" t="s">
        <v>5</v>
      </c>
    </row>
    <row r="139" spans="1:16" x14ac:dyDescent="0.2">
      <c r="A139" s="37" t="s">
        <v>55</v>
      </c>
      <c r="E139" s="42" t="s">
        <v>3982</v>
      </c>
    </row>
    <row r="140" spans="1:16" ht="140.25" x14ac:dyDescent="0.2">
      <c r="A140" t="s">
        <v>57</v>
      </c>
      <c r="E140" s="41" t="s">
        <v>2244</v>
      </c>
    </row>
    <row r="141" spans="1:16" x14ac:dyDescent="0.2">
      <c r="A141" t="s">
        <v>49</v>
      </c>
      <c r="B141" s="36" t="s">
        <v>170</v>
      </c>
      <c r="C141" s="36" t="s">
        <v>3983</v>
      </c>
      <c r="D141" s="37" t="s">
        <v>5</v>
      </c>
      <c r="E141" s="13" t="s">
        <v>3984</v>
      </c>
      <c r="F141" s="38" t="s">
        <v>283</v>
      </c>
      <c r="G141" s="39">
        <v>0.6</v>
      </c>
      <c r="H141" s="38">
        <v>0</v>
      </c>
      <c r="I141" s="38">
        <f>ROUND(G141*H141,6)</f>
        <v>0</v>
      </c>
      <c r="L141" s="40">
        <v>0</v>
      </c>
      <c r="M141" s="34">
        <f>ROUND(ROUND(L141,2)*ROUND(G141,3),2)</f>
        <v>0</v>
      </c>
      <c r="N141" s="38" t="s">
        <v>488</v>
      </c>
      <c r="O141">
        <f>(M141*21)/100</f>
        <v>0</v>
      </c>
      <c r="P141" t="s">
        <v>27</v>
      </c>
    </row>
    <row r="142" spans="1:16" x14ac:dyDescent="0.2">
      <c r="A142" s="37" t="s">
        <v>54</v>
      </c>
      <c r="E142" s="41" t="s">
        <v>5</v>
      </c>
    </row>
    <row r="143" spans="1:16" ht="25.5" x14ac:dyDescent="0.2">
      <c r="A143" s="37" t="s">
        <v>55</v>
      </c>
      <c r="E143" s="42" t="s">
        <v>3985</v>
      </c>
    </row>
    <row r="144" spans="1:16" ht="140.25" x14ac:dyDescent="0.2">
      <c r="A144" t="s">
        <v>57</v>
      </c>
      <c r="E144" s="41" t="s">
        <v>3986</v>
      </c>
    </row>
    <row r="145" spans="1:16" x14ac:dyDescent="0.2">
      <c r="A145" t="s">
        <v>49</v>
      </c>
      <c r="B145" s="36" t="s">
        <v>174</v>
      </c>
      <c r="C145" s="36" t="s">
        <v>3987</v>
      </c>
      <c r="D145" s="37" t="s">
        <v>5</v>
      </c>
      <c r="E145" s="13" t="s">
        <v>3988</v>
      </c>
      <c r="F145" s="38" t="s">
        <v>504</v>
      </c>
      <c r="G145" s="39">
        <v>427</v>
      </c>
      <c r="H145" s="38">
        <v>0</v>
      </c>
      <c r="I145" s="38">
        <f>ROUND(G145*H145,6)</f>
        <v>0</v>
      </c>
      <c r="L145" s="40">
        <v>0</v>
      </c>
      <c r="M145" s="34">
        <f>ROUND(ROUND(L145,2)*ROUND(G145,3),2)</f>
        <v>0</v>
      </c>
      <c r="N145" s="38" t="s">
        <v>488</v>
      </c>
      <c r="O145">
        <f>(M145*21)/100</f>
        <v>0</v>
      </c>
      <c r="P145" t="s">
        <v>27</v>
      </c>
    </row>
    <row r="146" spans="1:16" x14ac:dyDescent="0.2">
      <c r="A146" s="37" t="s">
        <v>54</v>
      </c>
      <c r="E146" s="41" t="s">
        <v>5</v>
      </c>
    </row>
    <row r="147" spans="1:16" ht="51" x14ac:dyDescent="0.2">
      <c r="A147" s="37" t="s">
        <v>55</v>
      </c>
      <c r="E147" s="42" t="s">
        <v>3989</v>
      </c>
    </row>
    <row r="148" spans="1:16" ht="165.75" x14ac:dyDescent="0.2">
      <c r="A148" t="s">
        <v>57</v>
      </c>
      <c r="E148" s="41" t="s">
        <v>3990</v>
      </c>
    </row>
    <row r="149" spans="1:16" x14ac:dyDescent="0.2">
      <c r="A149" t="s">
        <v>49</v>
      </c>
      <c r="B149" s="36" t="s">
        <v>179</v>
      </c>
      <c r="C149" s="36" t="s">
        <v>3991</v>
      </c>
      <c r="D149" s="37" t="s">
        <v>5</v>
      </c>
      <c r="E149" s="13" t="s">
        <v>3992</v>
      </c>
      <c r="F149" s="38" t="s">
        <v>504</v>
      </c>
      <c r="G149" s="39">
        <v>18.899999999999999</v>
      </c>
      <c r="H149" s="38">
        <v>0</v>
      </c>
      <c r="I149" s="38">
        <f>ROUND(G149*H149,6)</f>
        <v>0</v>
      </c>
      <c r="L149" s="40">
        <v>0</v>
      </c>
      <c r="M149" s="34">
        <f>ROUND(ROUND(L149,2)*ROUND(G149,3),2)</f>
        <v>0</v>
      </c>
      <c r="N149" s="38" t="s">
        <v>488</v>
      </c>
      <c r="O149">
        <f>(M149*21)/100</f>
        <v>0</v>
      </c>
      <c r="P149" t="s">
        <v>27</v>
      </c>
    </row>
    <row r="150" spans="1:16" x14ac:dyDescent="0.2">
      <c r="A150" s="37" t="s">
        <v>54</v>
      </c>
      <c r="E150" s="41" t="s">
        <v>5</v>
      </c>
    </row>
    <row r="151" spans="1:16" ht="38.25" x14ac:dyDescent="0.2">
      <c r="A151" s="37" t="s">
        <v>55</v>
      </c>
      <c r="E151" s="42" t="s">
        <v>3993</v>
      </c>
    </row>
    <row r="152" spans="1:16" ht="165.75" x14ac:dyDescent="0.2">
      <c r="A152" t="s">
        <v>57</v>
      </c>
      <c r="E152" s="41" t="s">
        <v>3994</v>
      </c>
    </row>
    <row r="153" spans="1:16" x14ac:dyDescent="0.2">
      <c r="A153" t="s">
        <v>49</v>
      </c>
      <c r="B153" s="36" t="s">
        <v>184</v>
      </c>
      <c r="C153" s="36" t="s">
        <v>3995</v>
      </c>
      <c r="D153" s="37" t="s">
        <v>5</v>
      </c>
      <c r="E153" s="13" t="s">
        <v>3996</v>
      </c>
      <c r="F153" s="38" t="s">
        <v>504</v>
      </c>
      <c r="G153" s="39">
        <v>1.25</v>
      </c>
      <c r="H153" s="38">
        <v>0</v>
      </c>
      <c r="I153" s="38">
        <f>ROUND(G153*H153,6)</f>
        <v>0</v>
      </c>
      <c r="L153" s="40">
        <v>0</v>
      </c>
      <c r="M153" s="34">
        <f>ROUND(ROUND(L153,2)*ROUND(G153,3),2)</f>
        <v>0</v>
      </c>
      <c r="N153" s="38" t="s">
        <v>488</v>
      </c>
      <c r="O153">
        <f>(M153*21)/100</f>
        <v>0</v>
      </c>
      <c r="P153" t="s">
        <v>27</v>
      </c>
    </row>
    <row r="154" spans="1:16" x14ac:dyDescent="0.2">
      <c r="A154" s="37" t="s">
        <v>54</v>
      </c>
      <c r="E154" s="41" t="s">
        <v>5</v>
      </c>
    </row>
    <row r="155" spans="1:16" x14ac:dyDescent="0.2">
      <c r="A155" s="37" t="s">
        <v>55</v>
      </c>
      <c r="E155" s="42" t="s">
        <v>3997</v>
      </c>
    </row>
    <row r="156" spans="1:16" ht="165.75" x14ac:dyDescent="0.2">
      <c r="A156" t="s">
        <v>57</v>
      </c>
      <c r="E156" s="41" t="s">
        <v>3994</v>
      </c>
    </row>
    <row r="157" spans="1:16" x14ac:dyDescent="0.2">
      <c r="A157" t="s">
        <v>49</v>
      </c>
      <c r="B157" s="36" t="s">
        <v>188</v>
      </c>
      <c r="C157" s="36" t="s">
        <v>2248</v>
      </c>
      <c r="D157" s="37" t="s">
        <v>5</v>
      </c>
      <c r="E157" s="13" t="s">
        <v>2249</v>
      </c>
      <c r="F157" s="38" t="s">
        <v>504</v>
      </c>
      <c r="G157" s="39">
        <v>82</v>
      </c>
      <c r="H157" s="38">
        <v>0</v>
      </c>
      <c r="I157" s="38">
        <f>ROUND(G157*H157,6)</f>
        <v>0</v>
      </c>
      <c r="L157" s="40">
        <v>0</v>
      </c>
      <c r="M157" s="34">
        <f>ROUND(ROUND(L157,2)*ROUND(G157,3),2)</f>
        <v>0</v>
      </c>
      <c r="N157" s="38" t="s">
        <v>488</v>
      </c>
      <c r="O157">
        <f>(M157*21)/100</f>
        <v>0</v>
      </c>
      <c r="P157" t="s">
        <v>27</v>
      </c>
    </row>
    <row r="158" spans="1:16" x14ac:dyDescent="0.2">
      <c r="A158" s="37" t="s">
        <v>54</v>
      </c>
      <c r="E158" s="41" t="s">
        <v>5</v>
      </c>
    </row>
    <row r="159" spans="1:16" x14ac:dyDescent="0.2">
      <c r="A159" s="37" t="s">
        <v>55</v>
      </c>
      <c r="E159" s="42" t="s">
        <v>3998</v>
      </c>
    </row>
    <row r="160" spans="1:16" ht="165.75" x14ac:dyDescent="0.2">
      <c r="A160" t="s">
        <v>57</v>
      </c>
      <c r="E160" s="41" t="s">
        <v>3994</v>
      </c>
    </row>
    <row r="161" spans="1:16" ht="25.5" x14ac:dyDescent="0.2">
      <c r="A161" t="s">
        <v>49</v>
      </c>
      <c r="B161" s="36" t="s">
        <v>192</v>
      </c>
      <c r="C161" s="36" t="s">
        <v>3999</v>
      </c>
      <c r="D161" s="37" t="s">
        <v>5</v>
      </c>
      <c r="E161" s="13" t="s">
        <v>4000</v>
      </c>
      <c r="F161" s="38" t="s">
        <v>504</v>
      </c>
      <c r="G161" s="39">
        <v>5.5</v>
      </c>
      <c r="H161" s="38">
        <v>0</v>
      </c>
      <c r="I161" s="38">
        <f>ROUND(G161*H161,6)</f>
        <v>0</v>
      </c>
      <c r="L161" s="40">
        <v>0</v>
      </c>
      <c r="M161" s="34">
        <f>ROUND(ROUND(L161,2)*ROUND(G161,3),2)</f>
        <v>0</v>
      </c>
      <c r="N161" s="38" t="s">
        <v>488</v>
      </c>
      <c r="O161">
        <f>(M161*21)/100</f>
        <v>0</v>
      </c>
      <c r="P161" t="s">
        <v>27</v>
      </c>
    </row>
    <row r="162" spans="1:16" x14ac:dyDescent="0.2">
      <c r="A162" s="37" t="s">
        <v>54</v>
      </c>
      <c r="E162" s="41" t="s">
        <v>5</v>
      </c>
    </row>
    <row r="163" spans="1:16" x14ac:dyDescent="0.2">
      <c r="A163" s="37" t="s">
        <v>55</v>
      </c>
      <c r="E163" s="42" t="s">
        <v>4001</v>
      </c>
    </row>
    <row r="164" spans="1:16" ht="165.75" x14ac:dyDescent="0.2">
      <c r="A164" t="s">
        <v>57</v>
      </c>
      <c r="E164" s="41" t="s">
        <v>3994</v>
      </c>
    </row>
    <row r="165" spans="1:16" ht="25.5" x14ac:dyDescent="0.2">
      <c r="A165" t="s">
        <v>49</v>
      </c>
      <c r="B165" s="36" t="s">
        <v>196</v>
      </c>
      <c r="C165" s="36" t="s">
        <v>4002</v>
      </c>
      <c r="D165" s="37" t="s">
        <v>5</v>
      </c>
      <c r="E165" s="13" t="s">
        <v>4003</v>
      </c>
      <c r="F165" s="38" t="s">
        <v>504</v>
      </c>
      <c r="G165" s="39">
        <v>2.2000000000000002</v>
      </c>
      <c r="H165" s="38">
        <v>0</v>
      </c>
      <c r="I165" s="38">
        <f>ROUND(G165*H165,6)</f>
        <v>0</v>
      </c>
      <c r="L165" s="40">
        <v>0</v>
      </c>
      <c r="M165" s="34">
        <f>ROUND(ROUND(L165,2)*ROUND(G165,3),2)</f>
        <v>0</v>
      </c>
      <c r="N165" s="38" t="s">
        <v>488</v>
      </c>
      <c r="O165">
        <f>(M165*21)/100</f>
        <v>0</v>
      </c>
      <c r="P165" t="s">
        <v>27</v>
      </c>
    </row>
    <row r="166" spans="1:16" x14ac:dyDescent="0.2">
      <c r="A166" s="37" t="s">
        <v>54</v>
      </c>
      <c r="E166" s="41" t="s">
        <v>5</v>
      </c>
    </row>
    <row r="167" spans="1:16" x14ac:dyDescent="0.2">
      <c r="A167" s="37" t="s">
        <v>55</v>
      </c>
      <c r="E167" s="42" t="s">
        <v>4004</v>
      </c>
    </row>
    <row r="168" spans="1:16" ht="165.75" x14ac:dyDescent="0.2">
      <c r="A168" t="s">
        <v>57</v>
      </c>
      <c r="E168" s="41" t="s">
        <v>3994</v>
      </c>
    </row>
    <row r="169" spans="1:16" x14ac:dyDescent="0.2">
      <c r="A169" t="s">
        <v>46</v>
      </c>
      <c r="C169" s="33" t="s">
        <v>81</v>
      </c>
      <c r="E169" s="35" t="s">
        <v>1677</v>
      </c>
      <c r="J169" s="34">
        <f>0</f>
        <v>0</v>
      </c>
      <c r="K169" s="34">
        <f>0</f>
        <v>0</v>
      </c>
      <c r="L169" s="34">
        <f>0+L170</f>
        <v>0</v>
      </c>
      <c r="M169" s="34">
        <f>0+M170</f>
        <v>0</v>
      </c>
    </row>
    <row r="170" spans="1:16" x14ac:dyDescent="0.2">
      <c r="A170" t="s">
        <v>49</v>
      </c>
      <c r="B170" s="36" t="s">
        <v>200</v>
      </c>
      <c r="C170" s="36" t="s">
        <v>4005</v>
      </c>
      <c r="D170" s="37" t="s">
        <v>5</v>
      </c>
      <c r="E170" s="13" t="s">
        <v>4006</v>
      </c>
      <c r="F170" s="38" t="s">
        <v>52</v>
      </c>
      <c r="G170" s="39">
        <v>2</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ht="63.75" x14ac:dyDescent="0.2">
      <c r="A172" s="37" t="s">
        <v>55</v>
      </c>
      <c r="E172" s="42" t="s">
        <v>4007</v>
      </c>
    </row>
    <row r="173" spans="1:16" ht="76.5" x14ac:dyDescent="0.2">
      <c r="A173" t="s">
        <v>57</v>
      </c>
      <c r="E173" s="41" t="s">
        <v>4008</v>
      </c>
    </row>
    <row r="174" spans="1:16" x14ac:dyDescent="0.2">
      <c r="A174" t="s">
        <v>46</v>
      </c>
      <c r="C174" s="33" t="s">
        <v>85</v>
      </c>
      <c r="E174" s="35" t="s">
        <v>2258</v>
      </c>
      <c r="J174" s="34">
        <f>0</f>
        <v>0</v>
      </c>
      <c r="K174" s="34">
        <f>0</f>
        <v>0</v>
      </c>
      <c r="L174" s="34">
        <f>0+L175+L179+L183+L187+L191+L195+L199+L203+L207+L211+L215+L219+L223+L227+L231+L235</f>
        <v>0</v>
      </c>
      <c r="M174" s="34">
        <f>0+M175+M179+M183+M187+M191+M195+M199+M203+M207+M211+M215+M219+M223+M227+M231+M235</f>
        <v>0</v>
      </c>
    </row>
    <row r="175" spans="1:16" ht="25.5" x14ac:dyDescent="0.2">
      <c r="A175" t="s">
        <v>49</v>
      </c>
      <c r="B175" s="36" t="s">
        <v>203</v>
      </c>
      <c r="C175" s="36" t="s">
        <v>4009</v>
      </c>
      <c r="D175" s="37" t="s">
        <v>5</v>
      </c>
      <c r="E175" s="13" t="s">
        <v>4010</v>
      </c>
      <c r="F175" s="38" t="s">
        <v>52</v>
      </c>
      <c r="G175" s="39">
        <v>9</v>
      </c>
      <c r="H175" s="38">
        <v>0</v>
      </c>
      <c r="I175" s="38">
        <f>ROUND(G175*H175,6)</f>
        <v>0</v>
      </c>
      <c r="L175" s="40">
        <v>0</v>
      </c>
      <c r="M175" s="34">
        <f>ROUND(ROUND(L175,2)*ROUND(G175,3),2)</f>
        <v>0</v>
      </c>
      <c r="N175" s="38" t="s">
        <v>488</v>
      </c>
      <c r="O175">
        <f>(M175*21)/100</f>
        <v>0</v>
      </c>
      <c r="P175" t="s">
        <v>27</v>
      </c>
    </row>
    <row r="176" spans="1:16" x14ac:dyDescent="0.2">
      <c r="A176" s="37" t="s">
        <v>54</v>
      </c>
      <c r="E176" s="41" t="s">
        <v>5</v>
      </c>
    </row>
    <row r="177" spans="1:16" x14ac:dyDescent="0.2">
      <c r="A177" s="37" t="s">
        <v>55</v>
      </c>
      <c r="E177" s="42" t="s">
        <v>5</v>
      </c>
    </row>
    <row r="178" spans="1:16" ht="25.5" x14ac:dyDescent="0.2">
      <c r="A178" t="s">
        <v>57</v>
      </c>
      <c r="E178" s="41" t="s">
        <v>4011</v>
      </c>
    </row>
    <row r="179" spans="1:16" ht="25.5" x14ac:dyDescent="0.2">
      <c r="A179" t="s">
        <v>49</v>
      </c>
      <c r="B179" s="36" t="s">
        <v>207</v>
      </c>
      <c r="C179" s="36" t="s">
        <v>4012</v>
      </c>
      <c r="D179" s="37" t="s">
        <v>5</v>
      </c>
      <c r="E179" s="13" t="s">
        <v>4013</v>
      </c>
      <c r="F179" s="38" t="s">
        <v>52</v>
      </c>
      <c r="G179" s="39">
        <v>7</v>
      </c>
      <c r="H179" s="38">
        <v>0</v>
      </c>
      <c r="I179" s="38">
        <f>ROUND(G179*H179,6)</f>
        <v>0</v>
      </c>
      <c r="L179" s="40">
        <v>0</v>
      </c>
      <c r="M179" s="34">
        <f>ROUND(ROUND(L179,2)*ROUND(G179,3),2)</f>
        <v>0</v>
      </c>
      <c r="N179" s="38" t="s">
        <v>488</v>
      </c>
      <c r="O179">
        <f>(M179*21)/100</f>
        <v>0</v>
      </c>
      <c r="P179" t="s">
        <v>27</v>
      </c>
    </row>
    <row r="180" spans="1:16" x14ac:dyDescent="0.2">
      <c r="A180" s="37" t="s">
        <v>54</v>
      </c>
      <c r="E180" s="41" t="s">
        <v>5</v>
      </c>
    </row>
    <row r="181" spans="1:16" x14ac:dyDescent="0.2">
      <c r="A181" s="37" t="s">
        <v>55</v>
      </c>
      <c r="E181" s="42" t="s">
        <v>5</v>
      </c>
    </row>
    <row r="182" spans="1:16" ht="25.5" x14ac:dyDescent="0.2">
      <c r="A182" t="s">
        <v>57</v>
      </c>
      <c r="E182" s="41" t="s">
        <v>2713</v>
      </c>
    </row>
    <row r="183" spans="1:16" ht="25.5" x14ac:dyDescent="0.2">
      <c r="A183" t="s">
        <v>49</v>
      </c>
      <c r="B183" s="36" t="s">
        <v>211</v>
      </c>
      <c r="C183" s="36" t="s">
        <v>4014</v>
      </c>
      <c r="D183" s="37" t="s">
        <v>5</v>
      </c>
      <c r="E183" s="13" t="s">
        <v>4015</v>
      </c>
      <c r="F183" s="38" t="s">
        <v>52</v>
      </c>
      <c r="G183" s="39">
        <v>2</v>
      </c>
      <c r="H183" s="38">
        <v>0</v>
      </c>
      <c r="I183" s="38">
        <f>ROUND(G183*H183,6)</f>
        <v>0</v>
      </c>
      <c r="L183" s="40">
        <v>0</v>
      </c>
      <c r="M183" s="34">
        <f>ROUND(ROUND(L183,2)*ROUND(G183,3),2)</f>
        <v>0</v>
      </c>
      <c r="N183" s="38" t="s">
        <v>488</v>
      </c>
      <c r="O183">
        <f>(M183*21)/100</f>
        <v>0</v>
      </c>
      <c r="P183" t="s">
        <v>27</v>
      </c>
    </row>
    <row r="184" spans="1:16" x14ac:dyDescent="0.2">
      <c r="A184" s="37" t="s">
        <v>54</v>
      </c>
      <c r="E184" s="41" t="s">
        <v>5</v>
      </c>
    </row>
    <row r="185" spans="1:16" x14ac:dyDescent="0.2">
      <c r="A185" s="37" t="s">
        <v>55</v>
      </c>
      <c r="E185" s="42" t="s">
        <v>5</v>
      </c>
    </row>
    <row r="186" spans="1:16" ht="38.25" x14ac:dyDescent="0.2">
      <c r="A186" t="s">
        <v>57</v>
      </c>
      <c r="E186" s="41" t="s">
        <v>4016</v>
      </c>
    </row>
    <row r="187" spans="1:16" x14ac:dyDescent="0.2">
      <c r="A187" t="s">
        <v>49</v>
      </c>
      <c r="B187" s="36" t="s">
        <v>214</v>
      </c>
      <c r="C187" s="36" t="s">
        <v>4017</v>
      </c>
      <c r="D187" s="37" t="s">
        <v>5</v>
      </c>
      <c r="E187" s="13" t="s">
        <v>4018</v>
      </c>
      <c r="F187" s="38" t="s">
        <v>52</v>
      </c>
      <c r="G187" s="39">
        <v>7</v>
      </c>
      <c r="H187" s="38">
        <v>0</v>
      </c>
      <c r="I187" s="38">
        <f>ROUND(G187*H187,6)</f>
        <v>0</v>
      </c>
      <c r="L187" s="40">
        <v>0</v>
      </c>
      <c r="M187" s="34">
        <f>ROUND(ROUND(L187,2)*ROUND(G187,3),2)</f>
        <v>0</v>
      </c>
      <c r="N187" s="38" t="s">
        <v>488</v>
      </c>
      <c r="O187">
        <f>(M187*21)/100</f>
        <v>0</v>
      </c>
      <c r="P187" t="s">
        <v>27</v>
      </c>
    </row>
    <row r="188" spans="1:16" x14ac:dyDescent="0.2">
      <c r="A188" s="37" t="s">
        <v>54</v>
      </c>
      <c r="E188" s="41" t="s">
        <v>5</v>
      </c>
    </row>
    <row r="189" spans="1:16" x14ac:dyDescent="0.2">
      <c r="A189" s="37" t="s">
        <v>55</v>
      </c>
      <c r="E189" s="42" t="s">
        <v>5</v>
      </c>
    </row>
    <row r="190" spans="1:16" ht="76.5" x14ac:dyDescent="0.2">
      <c r="A190" t="s">
        <v>57</v>
      </c>
      <c r="E190" s="41" t="s">
        <v>4019</v>
      </c>
    </row>
    <row r="191" spans="1:16" x14ac:dyDescent="0.2">
      <c r="A191" t="s">
        <v>49</v>
      </c>
      <c r="B191" s="36" t="s">
        <v>218</v>
      </c>
      <c r="C191" s="36" t="s">
        <v>1508</v>
      </c>
      <c r="D191" s="37" t="s">
        <v>5</v>
      </c>
      <c r="E191" s="13" t="s">
        <v>1509</v>
      </c>
      <c r="F191" s="38" t="s">
        <v>52</v>
      </c>
      <c r="G191" s="39">
        <v>7</v>
      </c>
      <c r="H191" s="38">
        <v>0</v>
      </c>
      <c r="I191" s="38">
        <f>ROUND(G191*H191,6)</f>
        <v>0</v>
      </c>
      <c r="L191" s="40">
        <v>0</v>
      </c>
      <c r="M191" s="34">
        <f>ROUND(ROUND(L191,2)*ROUND(G191,3),2)</f>
        <v>0</v>
      </c>
      <c r="N191" s="38" t="s">
        <v>488</v>
      </c>
      <c r="O191">
        <f>(M191*21)/100</f>
        <v>0</v>
      </c>
      <c r="P191" t="s">
        <v>27</v>
      </c>
    </row>
    <row r="192" spans="1:16" x14ac:dyDescent="0.2">
      <c r="A192" s="37" t="s">
        <v>54</v>
      </c>
      <c r="E192" s="41" t="s">
        <v>5</v>
      </c>
    </row>
    <row r="193" spans="1:16" x14ac:dyDescent="0.2">
      <c r="A193" s="37" t="s">
        <v>55</v>
      </c>
      <c r="E193" s="42" t="s">
        <v>5</v>
      </c>
    </row>
    <row r="194" spans="1:16" ht="25.5" x14ac:dyDescent="0.2">
      <c r="A194" t="s">
        <v>57</v>
      </c>
      <c r="E194" s="41" t="s">
        <v>2713</v>
      </c>
    </row>
    <row r="195" spans="1:16" ht="25.5" x14ac:dyDescent="0.2">
      <c r="A195" t="s">
        <v>49</v>
      </c>
      <c r="B195" s="36" t="s">
        <v>222</v>
      </c>
      <c r="C195" s="36" t="s">
        <v>4020</v>
      </c>
      <c r="D195" s="37" t="s">
        <v>5</v>
      </c>
      <c r="E195" s="13" t="s">
        <v>4021</v>
      </c>
      <c r="F195" s="38" t="s">
        <v>504</v>
      </c>
      <c r="G195" s="39">
        <v>5.75</v>
      </c>
      <c r="H195" s="38">
        <v>0</v>
      </c>
      <c r="I195" s="38">
        <f>ROUND(G195*H195,6)</f>
        <v>0</v>
      </c>
      <c r="L195" s="40">
        <v>0</v>
      </c>
      <c r="M195" s="34">
        <f>ROUND(ROUND(L195,2)*ROUND(G195,3),2)</f>
        <v>0</v>
      </c>
      <c r="N195" s="38" t="s">
        <v>488</v>
      </c>
      <c r="O195">
        <f>(M195*21)/100</f>
        <v>0</v>
      </c>
      <c r="P195" t="s">
        <v>27</v>
      </c>
    </row>
    <row r="196" spans="1:16" x14ac:dyDescent="0.2">
      <c r="A196" s="37" t="s">
        <v>54</v>
      </c>
      <c r="E196" s="41" t="s">
        <v>5</v>
      </c>
    </row>
    <row r="197" spans="1:16" x14ac:dyDescent="0.2">
      <c r="A197" s="37" t="s">
        <v>55</v>
      </c>
      <c r="E197" s="42" t="s">
        <v>4022</v>
      </c>
    </row>
    <row r="198" spans="1:16" ht="38.25" x14ac:dyDescent="0.2">
      <c r="A198" t="s">
        <v>57</v>
      </c>
      <c r="E198" s="41" t="s">
        <v>4023</v>
      </c>
    </row>
    <row r="199" spans="1:16" ht="25.5" x14ac:dyDescent="0.2">
      <c r="A199" t="s">
        <v>49</v>
      </c>
      <c r="B199" s="36" t="s">
        <v>225</v>
      </c>
      <c r="C199" s="36" t="s">
        <v>4024</v>
      </c>
      <c r="D199" s="37" t="s">
        <v>5</v>
      </c>
      <c r="E199" s="13" t="s">
        <v>4025</v>
      </c>
      <c r="F199" s="38" t="s">
        <v>504</v>
      </c>
      <c r="G199" s="39">
        <v>5.75</v>
      </c>
      <c r="H199" s="38">
        <v>0</v>
      </c>
      <c r="I199" s="38">
        <f>ROUND(G199*H199,6)</f>
        <v>0</v>
      </c>
      <c r="L199" s="40">
        <v>0</v>
      </c>
      <c r="M199" s="34">
        <f>ROUND(ROUND(L199,2)*ROUND(G199,3),2)</f>
        <v>0</v>
      </c>
      <c r="N199" s="38" t="s">
        <v>488</v>
      </c>
      <c r="O199">
        <f>(M199*21)/100</f>
        <v>0</v>
      </c>
      <c r="P199" t="s">
        <v>27</v>
      </c>
    </row>
    <row r="200" spans="1:16" x14ac:dyDescent="0.2">
      <c r="A200" s="37" t="s">
        <v>54</v>
      </c>
      <c r="E200" s="41" t="s">
        <v>5</v>
      </c>
    </row>
    <row r="201" spans="1:16" x14ac:dyDescent="0.2">
      <c r="A201" s="37" t="s">
        <v>55</v>
      </c>
      <c r="E201" s="42" t="s">
        <v>4022</v>
      </c>
    </row>
    <row r="202" spans="1:16" ht="38.25" x14ac:dyDescent="0.2">
      <c r="A202" t="s">
        <v>57</v>
      </c>
      <c r="E202" s="41" t="s">
        <v>4023</v>
      </c>
    </row>
    <row r="203" spans="1:16" x14ac:dyDescent="0.2">
      <c r="A203" t="s">
        <v>49</v>
      </c>
      <c r="B203" s="36" t="s">
        <v>229</v>
      </c>
      <c r="C203" s="36" t="s">
        <v>2600</v>
      </c>
      <c r="D203" s="37" t="s">
        <v>5</v>
      </c>
      <c r="E203" s="13" t="s">
        <v>2601</v>
      </c>
      <c r="F203" s="38" t="s">
        <v>288</v>
      </c>
      <c r="G203" s="39">
        <v>44</v>
      </c>
      <c r="H203" s="38">
        <v>0</v>
      </c>
      <c r="I203" s="38">
        <f>ROUND(G203*H203,6)</f>
        <v>0</v>
      </c>
      <c r="L203" s="40">
        <v>0</v>
      </c>
      <c r="M203" s="34">
        <f>ROUND(ROUND(L203,2)*ROUND(G203,3),2)</f>
        <v>0</v>
      </c>
      <c r="N203" s="38" t="s">
        <v>488</v>
      </c>
      <c r="O203">
        <f>(M203*21)/100</f>
        <v>0</v>
      </c>
      <c r="P203" t="s">
        <v>27</v>
      </c>
    </row>
    <row r="204" spans="1:16" ht="38.25" x14ac:dyDescent="0.2">
      <c r="A204" s="37" t="s">
        <v>54</v>
      </c>
      <c r="E204" s="41" t="s">
        <v>4026</v>
      </c>
    </row>
    <row r="205" spans="1:16" x14ac:dyDescent="0.2">
      <c r="A205" s="37" t="s">
        <v>55</v>
      </c>
      <c r="E205" s="42" t="s">
        <v>5</v>
      </c>
    </row>
    <row r="206" spans="1:16" ht="51" x14ac:dyDescent="0.2">
      <c r="A206" t="s">
        <v>57</v>
      </c>
      <c r="E206" s="41" t="s">
        <v>4027</v>
      </c>
    </row>
    <row r="207" spans="1:16" x14ac:dyDescent="0.2">
      <c r="A207" t="s">
        <v>49</v>
      </c>
      <c r="B207" s="36" t="s">
        <v>232</v>
      </c>
      <c r="C207" s="36" t="s">
        <v>4028</v>
      </c>
      <c r="D207" s="37" t="s">
        <v>5</v>
      </c>
      <c r="E207" s="13" t="s">
        <v>4029</v>
      </c>
      <c r="F207" s="38" t="s">
        <v>288</v>
      </c>
      <c r="G207" s="39">
        <v>152</v>
      </c>
      <c r="H207" s="38">
        <v>0</v>
      </c>
      <c r="I207" s="38">
        <f>ROUND(G207*H207,6)</f>
        <v>0</v>
      </c>
      <c r="L207" s="40">
        <v>0</v>
      </c>
      <c r="M207" s="34">
        <f>ROUND(ROUND(L207,2)*ROUND(G207,3),2)</f>
        <v>0</v>
      </c>
      <c r="N207" s="38" t="s">
        <v>488</v>
      </c>
      <c r="O207">
        <f>(M207*21)/100</f>
        <v>0</v>
      </c>
      <c r="P207" t="s">
        <v>27</v>
      </c>
    </row>
    <row r="208" spans="1:16" x14ac:dyDescent="0.2">
      <c r="A208" s="37" t="s">
        <v>54</v>
      </c>
      <c r="E208" s="41" t="s">
        <v>5</v>
      </c>
    </row>
    <row r="209" spans="1:16" ht="76.5" x14ac:dyDescent="0.2">
      <c r="A209" s="37" t="s">
        <v>55</v>
      </c>
      <c r="E209" s="42" t="s">
        <v>4030</v>
      </c>
    </row>
    <row r="210" spans="1:16" ht="51" x14ac:dyDescent="0.2">
      <c r="A210" t="s">
        <v>57</v>
      </c>
      <c r="E210" s="41" t="s">
        <v>4031</v>
      </c>
    </row>
    <row r="211" spans="1:16" x14ac:dyDescent="0.2">
      <c r="A211" t="s">
        <v>49</v>
      </c>
      <c r="B211" s="36" t="s">
        <v>236</v>
      </c>
      <c r="C211" s="36" t="s">
        <v>4032</v>
      </c>
      <c r="D211" s="37" t="s">
        <v>5</v>
      </c>
      <c r="E211" s="13" t="s">
        <v>4033</v>
      </c>
      <c r="F211" s="38" t="s">
        <v>288</v>
      </c>
      <c r="G211" s="39">
        <v>18</v>
      </c>
      <c r="H211" s="38">
        <v>0</v>
      </c>
      <c r="I211" s="38">
        <f>ROUND(G211*H211,6)</f>
        <v>0</v>
      </c>
      <c r="L211" s="40">
        <v>0</v>
      </c>
      <c r="M211" s="34">
        <f>ROUND(ROUND(L211,2)*ROUND(G211,3),2)</f>
        <v>0</v>
      </c>
      <c r="N211" s="38" t="s">
        <v>488</v>
      </c>
      <c r="O211">
        <f>(M211*21)/100</f>
        <v>0</v>
      </c>
      <c r="P211" t="s">
        <v>27</v>
      </c>
    </row>
    <row r="212" spans="1:16" x14ac:dyDescent="0.2">
      <c r="A212" s="37" t="s">
        <v>54</v>
      </c>
      <c r="E212" s="41" t="s">
        <v>5</v>
      </c>
    </row>
    <row r="213" spans="1:16" ht="38.25" x14ac:dyDescent="0.2">
      <c r="A213" s="37" t="s">
        <v>55</v>
      </c>
      <c r="E213" s="42" t="s">
        <v>4034</v>
      </c>
    </row>
    <row r="214" spans="1:16" ht="51" x14ac:dyDescent="0.2">
      <c r="A214" t="s">
        <v>57</v>
      </c>
      <c r="E214" s="41" t="s">
        <v>4031</v>
      </c>
    </row>
    <row r="215" spans="1:16" x14ac:dyDescent="0.2">
      <c r="A215" t="s">
        <v>49</v>
      </c>
      <c r="B215" s="36" t="s">
        <v>240</v>
      </c>
      <c r="C215" s="36" t="s">
        <v>2270</v>
      </c>
      <c r="D215" s="37" t="s">
        <v>5</v>
      </c>
      <c r="E215" s="13" t="s">
        <v>2271</v>
      </c>
      <c r="F215" s="38" t="s">
        <v>288</v>
      </c>
      <c r="G215" s="39">
        <v>44</v>
      </c>
      <c r="H215" s="38">
        <v>0</v>
      </c>
      <c r="I215" s="38">
        <f>ROUND(G215*H215,6)</f>
        <v>0</v>
      </c>
      <c r="L215" s="40">
        <v>0</v>
      </c>
      <c r="M215" s="34">
        <f>ROUND(ROUND(L215,2)*ROUND(G215,3),2)</f>
        <v>0</v>
      </c>
      <c r="N215" s="38" t="s">
        <v>488</v>
      </c>
      <c r="O215">
        <f>(M215*21)/100</f>
        <v>0</v>
      </c>
      <c r="P215" t="s">
        <v>27</v>
      </c>
    </row>
    <row r="216" spans="1:16" x14ac:dyDescent="0.2">
      <c r="A216" s="37" t="s">
        <v>54</v>
      </c>
      <c r="E216" s="41" t="s">
        <v>5</v>
      </c>
    </row>
    <row r="217" spans="1:16" x14ac:dyDescent="0.2">
      <c r="A217" s="37" t="s">
        <v>55</v>
      </c>
      <c r="E217" s="42" t="s">
        <v>5</v>
      </c>
    </row>
    <row r="218" spans="1:16" ht="25.5" x14ac:dyDescent="0.2">
      <c r="A218" t="s">
        <v>57</v>
      </c>
      <c r="E218" s="41" t="s">
        <v>2273</v>
      </c>
    </row>
    <row r="219" spans="1:16" ht="25.5" x14ac:dyDescent="0.2">
      <c r="A219" t="s">
        <v>49</v>
      </c>
      <c r="B219" s="36" t="s">
        <v>243</v>
      </c>
      <c r="C219" s="36" t="s">
        <v>4035</v>
      </c>
      <c r="D219" s="37" t="s">
        <v>5</v>
      </c>
      <c r="E219" s="13" t="s">
        <v>4036</v>
      </c>
      <c r="F219" s="38" t="s">
        <v>288</v>
      </c>
      <c r="G219" s="39">
        <v>7</v>
      </c>
      <c r="H219" s="38">
        <v>0</v>
      </c>
      <c r="I219" s="38">
        <f>ROUND(G219*H219,6)</f>
        <v>0</v>
      </c>
      <c r="L219" s="40">
        <v>0</v>
      </c>
      <c r="M219" s="34">
        <f>ROUND(ROUND(L219,2)*ROUND(G219,3),2)</f>
        <v>0</v>
      </c>
      <c r="N219" s="38" t="s">
        <v>488</v>
      </c>
      <c r="O219">
        <f>(M219*21)/100</f>
        <v>0</v>
      </c>
      <c r="P219" t="s">
        <v>27</v>
      </c>
    </row>
    <row r="220" spans="1:16" x14ac:dyDescent="0.2">
      <c r="A220" s="37" t="s">
        <v>54</v>
      </c>
      <c r="E220" s="41" t="s">
        <v>5</v>
      </c>
    </row>
    <row r="221" spans="1:16" x14ac:dyDescent="0.2">
      <c r="A221" s="37" t="s">
        <v>55</v>
      </c>
      <c r="E221" s="42" t="s">
        <v>5</v>
      </c>
    </row>
    <row r="222" spans="1:16" ht="76.5" x14ac:dyDescent="0.2">
      <c r="A222" t="s">
        <v>57</v>
      </c>
      <c r="E222" s="41" t="s">
        <v>2280</v>
      </c>
    </row>
    <row r="223" spans="1:16" ht="25.5" x14ac:dyDescent="0.2">
      <c r="A223" t="s">
        <v>49</v>
      </c>
      <c r="B223" s="36" t="s">
        <v>247</v>
      </c>
      <c r="C223" s="36" t="s">
        <v>4037</v>
      </c>
      <c r="D223" s="37" t="s">
        <v>5</v>
      </c>
      <c r="E223" s="13" t="s">
        <v>4038</v>
      </c>
      <c r="F223" s="38" t="s">
        <v>288</v>
      </c>
      <c r="G223" s="39">
        <v>10.8</v>
      </c>
      <c r="H223" s="38">
        <v>0</v>
      </c>
      <c r="I223" s="38">
        <f>ROUND(G223*H223,6)</f>
        <v>0</v>
      </c>
      <c r="L223" s="40">
        <v>0</v>
      </c>
      <c r="M223" s="34">
        <f>ROUND(ROUND(L223,2)*ROUND(G223,3),2)</f>
        <v>0</v>
      </c>
      <c r="N223" s="38" t="s">
        <v>488</v>
      </c>
      <c r="O223">
        <f>(M223*21)/100</f>
        <v>0</v>
      </c>
      <c r="P223" t="s">
        <v>27</v>
      </c>
    </row>
    <row r="224" spans="1:16" x14ac:dyDescent="0.2">
      <c r="A224" s="37" t="s">
        <v>54</v>
      </c>
      <c r="E224" s="41" t="s">
        <v>5</v>
      </c>
    </row>
    <row r="225" spans="1:16" x14ac:dyDescent="0.2">
      <c r="A225" s="37" t="s">
        <v>55</v>
      </c>
      <c r="E225" s="42" t="s">
        <v>4039</v>
      </c>
    </row>
    <row r="226" spans="1:16" ht="76.5" x14ac:dyDescent="0.2">
      <c r="A226" t="s">
        <v>57</v>
      </c>
      <c r="E226" s="41" t="s">
        <v>2280</v>
      </c>
    </row>
    <row r="227" spans="1:16" x14ac:dyDescent="0.2">
      <c r="A227" t="s">
        <v>49</v>
      </c>
      <c r="B227" s="36" t="s">
        <v>251</v>
      </c>
      <c r="C227" s="36" t="s">
        <v>1709</v>
      </c>
      <c r="D227" s="37" t="s">
        <v>5</v>
      </c>
      <c r="E227" s="13" t="s">
        <v>4040</v>
      </c>
      <c r="F227" s="38" t="s">
        <v>283</v>
      </c>
      <c r="G227" s="39">
        <v>2.0699999999999998</v>
      </c>
      <c r="H227" s="38">
        <v>0</v>
      </c>
      <c r="I227" s="38">
        <f>ROUND(G227*H227,6)</f>
        <v>0</v>
      </c>
      <c r="L227" s="40">
        <v>0</v>
      </c>
      <c r="M227" s="34">
        <f>ROUND(ROUND(L227,2)*ROUND(G227,3),2)</f>
        <v>0</v>
      </c>
      <c r="N227" s="38" t="s">
        <v>488</v>
      </c>
      <c r="O227">
        <f>(M227*21)/100</f>
        <v>0</v>
      </c>
      <c r="P227" t="s">
        <v>27</v>
      </c>
    </row>
    <row r="228" spans="1:16" x14ac:dyDescent="0.2">
      <c r="A228" s="37" t="s">
        <v>54</v>
      </c>
      <c r="E228" s="41" t="s">
        <v>5</v>
      </c>
    </row>
    <row r="229" spans="1:16" x14ac:dyDescent="0.2">
      <c r="A229" s="37" t="s">
        <v>55</v>
      </c>
      <c r="E229" s="42" t="s">
        <v>4041</v>
      </c>
    </row>
    <row r="230" spans="1:16" ht="114.75" x14ac:dyDescent="0.2">
      <c r="A230" t="s">
        <v>57</v>
      </c>
      <c r="E230" s="41" t="s">
        <v>4042</v>
      </c>
    </row>
    <row r="231" spans="1:16" x14ac:dyDescent="0.2">
      <c r="A231" t="s">
        <v>49</v>
      </c>
      <c r="B231" s="36" t="s">
        <v>254</v>
      </c>
      <c r="C231" s="36" t="s">
        <v>4043</v>
      </c>
      <c r="D231" s="37" t="s">
        <v>5</v>
      </c>
      <c r="E231" s="13" t="s">
        <v>4044</v>
      </c>
      <c r="F231" s="38" t="s">
        <v>52</v>
      </c>
      <c r="G231" s="39">
        <v>1</v>
      </c>
      <c r="H231" s="38">
        <v>0</v>
      </c>
      <c r="I231" s="38">
        <f>ROUND(G231*H231,6)</f>
        <v>0</v>
      </c>
      <c r="L231" s="40">
        <v>0</v>
      </c>
      <c r="M231" s="34">
        <f>ROUND(ROUND(L231,2)*ROUND(G231,3),2)</f>
        <v>0</v>
      </c>
      <c r="N231" s="38" t="s">
        <v>269</v>
      </c>
      <c r="O231">
        <f>(M231*21)/100</f>
        <v>0</v>
      </c>
      <c r="P231" t="s">
        <v>27</v>
      </c>
    </row>
    <row r="232" spans="1:16" x14ac:dyDescent="0.2">
      <c r="A232" s="37" t="s">
        <v>54</v>
      </c>
      <c r="E232" s="41" t="s">
        <v>5</v>
      </c>
    </row>
    <row r="233" spans="1:16" x14ac:dyDescent="0.2">
      <c r="A233" s="37" t="s">
        <v>55</v>
      </c>
      <c r="E233" s="42" t="s">
        <v>5</v>
      </c>
    </row>
    <row r="234" spans="1:16" x14ac:dyDescent="0.2">
      <c r="A234" t="s">
        <v>57</v>
      </c>
      <c r="E234" s="41" t="s">
        <v>5</v>
      </c>
    </row>
    <row r="235" spans="1:16" x14ac:dyDescent="0.2">
      <c r="A235" t="s">
        <v>49</v>
      </c>
      <c r="B235" s="36" t="s">
        <v>258</v>
      </c>
      <c r="C235" s="36" t="s">
        <v>4045</v>
      </c>
      <c r="D235" s="37" t="s">
        <v>5</v>
      </c>
      <c r="E235" s="13" t="s">
        <v>4046</v>
      </c>
      <c r="F235" s="38" t="s">
        <v>52</v>
      </c>
      <c r="G235" s="39">
        <v>1</v>
      </c>
      <c r="H235" s="38">
        <v>0</v>
      </c>
      <c r="I235" s="38">
        <f>ROUND(G235*H235,6)</f>
        <v>0</v>
      </c>
      <c r="L235" s="40">
        <v>0</v>
      </c>
      <c r="M235" s="34">
        <f>ROUND(ROUND(L235,2)*ROUND(G235,3),2)</f>
        <v>0</v>
      </c>
      <c r="N235" s="38" t="s">
        <v>269</v>
      </c>
      <c r="O235">
        <f>(M235*21)/100</f>
        <v>0</v>
      </c>
      <c r="P235" t="s">
        <v>27</v>
      </c>
    </row>
    <row r="236" spans="1:16" x14ac:dyDescent="0.2">
      <c r="A236" s="37" t="s">
        <v>54</v>
      </c>
      <c r="E236" s="41" t="s">
        <v>5</v>
      </c>
    </row>
    <row r="237" spans="1:16" x14ac:dyDescent="0.2">
      <c r="A237" s="37" t="s">
        <v>55</v>
      </c>
      <c r="E237" s="42" t="s">
        <v>5</v>
      </c>
    </row>
    <row r="238" spans="1:16" x14ac:dyDescent="0.2">
      <c r="A238" t="s">
        <v>57</v>
      </c>
      <c r="E238" s="41" t="s">
        <v>5</v>
      </c>
    </row>
    <row r="239" spans="1:16" x14ac:dyDescent="0.2">
      <c r="A239" t="s">
        <v>46</v>
      </c>
      <c r="C239" s="33" t="s">
        <v>624</v>
      </c>
      <c r="E239" s="35" t="s">
        <v>625</v>
      </c>
      <c r="J239" s="34">
        <f>0</f>
        <v>0</v>
      </c>
      <c r="K239" s="34">
        <f>0</f>
        <v>0</v>
      </c>
      <c r="L239" s="34">
        <f>0+L240+L244+L248+L252</f>
        <v>0</v>
      </c>
      <c r="M239" s="34">
        <f>0+M240+M244+M248+M252</f>
        <v>0</v>
      </c>
    </row>
    <row r="240" spans="1:16" ht="25.5" x14ac:dyDescent="0.2">
      <c r="A240" t="s">
        <v>49</v>
      </c>
      <c r="B240" s="36" t="s">
        <v>262</v>
      </c>
      <c r="C240" s="36" t="s">
        <v>1718</v>
      </c>
      <c r="D240" s="37" t="s">
        <v>1719</v>
      </c>
      <c r="E240" s="13" t="s">
        <v>1720</v>
      </c>
      <c r="F240" s="38" t="s">
        <v>629</v>
      </c>
      <c r="G240" s="39">
        <v>1094.29</v>
      </c>
      <c r="H240" s="38">
        <v>0</v>
      </c>
      <c r="I240" s="38">
        <f>ROUND(G240*H240,6)</f>
        <v>0</v>
      </c>
      <c r="L240" s="40">
        <v>0</v>
      </c>
      <c r="M240" s="34">
        <f>ROUND(ROUND(L240,2)*ROUND(G240,3),2)</f>
        <v>0</v>
      </c>
      <c r="N240" s="38" t="s">
        <v>269</v>
      </c>
      <c r="O240">
        <f>(M240*21)/100</f>
        <v>0</v>
      </c>
      <c r="P240" t="s">
        <v>27</v>
      </c>
    </row>
    <row r="241" spans="1:16" x14ac:dyDescent="0.2">
      <c r="A241" s="37" t="s">
        <v>54</v>
      </c>
      <c r="E241" s="41" t="s">
        <v>5</v>
      </c>
    </row>
    <row r="242" spans="1:16" x14ac:dyDescent="0.2">
      <c r="A242" s="37" t="s">
        <v>55</v>
      </c>
      <c r="E242" s="42" t="s">
        <v>4047</v>
      </c>
    </row>
    <row r="243" spans="1:16" ht="140.25" x14ac:dyDescent="0.2">
      <c r="A243" t="s">
        <v>57</v>
      </c>
      <c r="E243" s="41" t="s">
        <v>4048</v>
      </c>
    </row>
    <row r="244" spans="1:16" ht="25.5" x14ac:dyDescent="0.2">
      <c r="A244" t="s">
        <v>49</v>
      </c>
      <c r="B244" s="36" t="s">
        <v>264</v>
      </c>
      <c r="C244" s="36" t="s">
        <v>2290</v>
      </c>
      <c r="D244" s="37" t="s">
        <v>2291</v>
      </c>
      <c r="E244" s="13" t="s">
        <v>2292</v>
      </c>
      <c r="F244" s="38" t="s">
        <v>629</v>
      </c>
      <c r="G244" s="39">
        <v>624.75</v>
      </c>
      <c r="H244" s="38">
        <v>0</v>
      </c>
      <c r="I244" s="38">
        <f>ROUND(G244*H244,6)</f>
        <v>0</v>
      </c>
      <c r="L244" s="40">
        <v>0</v>
      </c>
      <c r="M244" s="34">
        <f>ROUND(ROUND(L244,2)*ROUND(G244,3),2)</f>
        <v>0</v>
      </c>
      <c r="N244" s="38" t="s">
        <v>269</v>
      </c>
      <c r="O244">
        <f>(M244*21)/100</f>
        <v>0</v>
      </c>
      <c r="P244" t="s">
        <v>27</v>
      </c>
    </row>
    <row r="245" spans="1:16" x14ac:dyDescent="0.2">
      <c r="A245" s="37" t="s">
        <v>54</v>
      </c>
      <c r="E245" s="41" t="s">
        <v>5</v>
      </c>
    </row>
    <row r="246" spans="1:16" x14ac:dyDescent="0.2">
      <c r="A246" s="37" t="s">
        <v>55</v>
      </c>
      <c r="E246" s="42" t="s">
        <v>4049</v>
      </c>
    </row>
    <row r="247" spans="1:16" ht="140.25" x14ac:dyDescent="0.2">
      <c r="A247" t="s">
        <v>57</v>
      </c>
      <c r="E247" s="41" t="s">
        <v>4048</v>
      </c>
    </row>
    <row r="248" spans="1:16" ht="25.5" x14ac:dyDescent="0.2">
      <c r="A248" t="s">
        <v>49</v>
      </c>
      <c r="B248" s="36" t="s">
        <v>266</v>
      </c>
      <c r="C248" s="36" t="s">
        <v>1579</v>
      </c>
      <c r="D248" s="37" t="s">
        <v>1580</v>
      </c>
      <c r="E248" s="13" t="s">
        <v>1581</v>
      </c>
      <c r="F248" s="38" t="s">
        <v>629</v>
      </c>
      <c r="G248" s="39">
        <v>112.5</v>
      </c>
      <c r="H248" s="38">
        <v>0</v>
      </c>
      <c r="I248" s="38">
        <f>ROUND(G248*H248,6)</f>
        <v>0</v>
      </c>
      <c r="L248" s="40">
        <v>0</v>
      </c>
      <c r="M248" s="34">
        <f>ROUND(ROUND(L248,2)*ROUND(G248,3),2)</f>
        <v>0</v>
      </c>
      <c r="N248" s="38" t="s">
        <v>269</v>
      </c>
      <c r="O248">
        <f>(M248*21)/100</f>
        <v>0</v>
      </c>
      <c r="P248" t="s">
        <v>27</v>
      </c>
    </row>
    <row r="249" spans="1:16" x14ac:dyDescent="0.2">
      <c r="A249" s="37" t="s">
        <v>54</v>
      </c>
      <c r="E249" s="41" t="s">
        <v>5</v>
      </c>
    </row>
    <row r="250" spans="1:16" ht="38.25" x14ac:dyDescent="0.2">
      <c r="A250" s="37" t="s">
        <v>55</v>
      </c>
      <c r="E250" s="42" t="s">
        <v>4050</v>
      </c>
    </row>
    <row r="251" spans="1:16" ht="140.25" x14ac:dyDescent="0.2">
      <c r="A251" t="s">
        <v>57</v>
      </c>
      <c r="E251" s="41" t="s">
        <v>4048</v>
      </c>
    </row>
    <row r="252" spans="1:16" ht="25.5" x14ac:dyDescent="0.2">
      <c r="A252" t="s">
        <v>49</v>
      </c>
      <c r="B252" s="36" t="s">
        <v>271</v>
      </c>
      <c r="C252" s="36" t="s">
        <v>2089</v>
      </c>
      <c r="D252" s="37" t="s">
        <v>2090</v>
      </c>
      <c r="E252" s="13" t="s">
        <v>2091</v>
      </c>
      <c r="F252" s="38" t="s">
        <v>629</v>
      </c>
      <c r="G252" s="39">
        <v>204.75</v>
      </c>
      <c r="H252" s="38">
        <v>0</v>
      </c>
      <c r="I252" s="38">
        <f>ROUND(G252*H252,6)</f>
        <v>0</v>
      </c>
      <c r="L252" s="40">
        <v>0</v>
      </c>
      <c r="M252" s="34">
        <f>ROUND(ROUND(L252,2)*ROUND(G252,3),2)</f>
        <v>0</v>
      </c>
      <c r="N252" s="38" t="s">
        <v>269</v>
      </c>
      <c r="O252">
        <f>(M252*21)/100</f>
        <v>0</v>
      </c>
      <c r="P252" t="s">
        <v>27</v>
      </c>
    </row>
    <row r="253" spans="1:16" x14ac:dyDescent="0.2">
      <c r="A253" s="37" t="s">
        <v>54</v>
      </c>
      <c r="E253" s="41" t="s">
        <v>5</v>
      </c>
    </row>
    <row r="254" spans="1:16" x14ac:dyDescent="0.2">
      <c r="A254" s="37" t="s">
        <v>55</v>
      </c>
      <c r="E254" s="42" t="s">
        <v>4051</v>
      </c>
    </row>
    <row r="255" spans="1:16" ht="140.25" x14ac:dyDescent="0.2">
      <c r="A255" t="s">
        <v>57</v>
      </c>
      <c r="E255" s="41" t="s">
        <v>4048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3886</v>
      </c>
      <c r="M3" s="43">
        <f>Rekapitulace!C62</f>
        <v>0</v>
      </c>
      <c r="N3" s="25" t="s">
        <v>0</v>
      </c>
      <c r="O3" t="s">
        <v>23</v>
      </c>
      <c r="P3" t="s">
        <v>27</v>
      </c>
    </row>
    <row r="4" spans="1:20" ht="32.1" customHeight="1" x14ac:dyDescent="0.2">
      <c r="A4" s="28" t="s">
        <v>20</v>
      </c>
      <c r="B4" s="29" t="s">
        <v>28</v>
      </c>
      <c r="C4" s="2" t="s">
        <v>3886</v>
      </c>
      <c r="D4" s="9"/>
      <c r="E4" s="3" t="s">
        <v>3887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COUNTIFS(L8:L188,"=0",A8:A188,"P")+COUNTIFS(L8:L188,"",A8:A188,"P")+SUM(Q8:Q188)</f>
        <v>44</v>
      </c>
    </row>
    <row r="8" spans="1:20" ht="25.5" x14ac:dyDescent="0.2">
      <c r="A8" t="s">
        <v>44</v>
      </c>
      <c r="C8" s="30" t="s">
        <v>4054</v>
      </c>
      <c r="E8" s="32" t="s">
        <v>4053</v>
      </c>
      <c r="J8" s="31">
        <f>0+J9+J22+J67+J76+J81+J126+J179</f>
        <v>0</v>
      </c>
      <c r="K8" s="31">
        <f>0+K9+K22+K67+K76+K81+K126+K179</f>
        <v>0</v>
      </c>
      <c r="L8" s="31">
        <f>0+L9+L22+L67+L76+L81+L126+L179</f>
        <v>0</v>
      </c>
      <c r="M8" s="31">
        <f>0+M9+M22+M67+M76+M81+M126+M179</f>
        <v>0</v>
      </c>
    </row>
    <row r="9" spans="1:20" x14ac:dyDescent="0.2">
      <c r="A9" t="s">
        <v>46</v>
      </c>
      <c r="C9" s="33" t="s">
        <v>711</v>
      </c>
      <c r="E9" s="35" t="s">
        <v>2304</v>
      </c>
      <c r="J9" s="34">
        <f>0</f>
        <v>0</v>
      </c>
      <c r="K9" s="34">
        <f>0</f>
        <v>0</v>
      </c>
      <c r="L9" s="34">
        <f>0+L10+L14+L18</f>
        <v>0</v>
      </c>
      <c r="M9" s="34">
        <f>0+M10+M14+M18</f>
        <v>0</v>
      </c>
    </row>
    <row r="10" spans="1:20" x14ac:dyDescent="0.2">
      <c r="A10" t="s">
        <v>49</v>
      </c>
      <c r="B10" s="36" t="s">
        <v>47</v>
      </c>
      <c r="C10" s="36" t="s">
        <v>3891</v>
      </c>
      <c r="D10" s="37" t="s">
        <v>5</v>
      </c>
      <c r="E10" s="13" t="s">
        <v>3892</v>
      </c>
      <c r="F10" s="38" t="s">
        <v>1355</v>
      </c>
      <c r="G10" s="39">
        <v>1</v>
      </c>
      <c r="H10" s="38">
        <v>0</v>
      </c>
      <c r="I10" s="38">
        <f>ROUND(G10*H10,6)</f>
        <v>0</v>
      </c>
      <c r="L10" s="40">
        <v>0</v>
      </c>
      <c r="M10" s="34">
        <f>ROUND(ROUND(L10,2)*ROUND(G10,3),2)</f>
        <v>0</v>
      </c>
      <c r="N10" s="38" t="s">
        <v>269</v>
      </c>
      <c r="O10">
        <f>(M10*21)/100</f>
        <v>0</v>
      </c>
      <c r="P10" t="s">
        <v>27</v>
      </c>
    </row>
    <row r="11" spans="1:20" ht="38.25" x14ac:dyDescent="0.2">
      <c r="A11" s="37" t="s">
        <v>54</v>
      </c>
      <c r="E11" s="41" t="s">
        <v>3893</v>
      </c>
    </row>
    <row r="12" spans="1:20" x14ac:dyDescent="0.2">
      <c r="A12" s="37" t="s">
        <v>55</v>
      </c>
      <c r="E12" s="42" t="s">
        <v>5</v>
      </c>
    </row>
    <row r="13" spans="1:20" x14ac:dyDescent="0.2">
      <c r="A13" t="s">
        <v>57</v>
      </c>
      <c r="E13" s="41" t="s">
        <v>3894</v>
      </c>
    </row>
    <row r="14" spans="1:20" x14ac:dyDescent="0.2">
      <c r="A14" t="s">
        <v>49</v>
      </c>
      <c r="B14" s="36" t="s">
        <v>27</v>
      </c>
      <c r="C14" s="36" t="s">
        <v>3895</v>
      </c>
      <c r="D14" s="37" t="s">
        <v>5</v>
      </c>
      <c r="E14" s="13" t="s">
        <v>3896</v>
      </c>
      <c r="F14" s="38" t="s">
        <v>1355</v>
      </c>
      <c r="G14" s="39">
        <v>1</v>
      </c>
      <c r="H14" s="38">
        <v>0</v>
      </c>
      <c r="I14" s="38">
        <f>ROUND(G14*H14,6)</f>
        <v>0</v>
      </c>
      <c r="L14" s="40">
        <v>0</v>
      </c>
      <c r="M14" s="34">
        <f>ROUND(ROUND(L14,2)*ROUND(G14,3),2)</f>
        <v>0</v>
      </c>
      <c r="N14" s="38" t="s">
        <v>269</v>
      </c>
      <c r="O14">
        <f>(M14*21)/100</f>
        <v>0</v>
      </c>
      <c r="P14" t="s">
        <v>27</v>
      </c>
    </row>
    <row r="15" spans="1:20" ht="25.5" x14ac:dyDescent="0.2">
      <c r="A15" s="37" t="s">
        <v>54</v>
      </c>
      <c r="E15" s="41" t="s">
        <v>3897</v>
      </c>
    </row>
    <row r="16" spans="1:20" x14ac:dyDescent="0.2">
      <c r="A16" s="37" t="s">
        <v>55</v>
      </c>
      <c r="E16" s="42" t="s">
        <v>5</v>
      </c>
    </row>
    <row r="17" spans="1:16" x14ac:dyDescent="0.2">
      <c r="A17" t="s">
        <v>57</v>
      </c>
      <c r="E17" s="41" t="s">
        <v>2308</v>
      </c>
    </row>
    <row r="18" spans="1:16" x14ac:dyDescent="0.2">
      <c r="A18" t="s">
        <v>49</v>
      </c>
      <c r="B18" s="36" t="s">
        <v>26</v>
      </c>
      <c r="C18" s="36" t="s">
        <v>2309</v>
      </c>
      <c r="D18" s="37" t="s">
        <v>5</v>
      </c>
      <c r="E18" s="13" t="s">
        <v>2310</v>
      </c>
      <c r="F18" s="38" t="s">
        <v>1355</v>
      </c>
      <c r="G18" s="39">
        <v>1</v>
      </c>
      <c r="H18" s="38">
        <v>0</v>
      </c>
      <c r="I18" s="38">
        <f>ROUND(G18*H18,6)</f>
        <v>0</v>
      </c>
      <c r="L18" s="40">
        <v>0</v>
      </c>
      <c r="M18" s="34">
        <f>ROUND(ROUND(L18,2)*ROUND(G18,3),2)</f>
        <v>0</v>
      </c>
      <c r="N18" s="38" t="s">
        <v>269</v>
      </c>
      <c r="O18">
        <f>(M18*21)/100</f>
        <v>0</v>
      </c>
      <c r="P18" t="s">
        <v>27</v>
      </c>
    </row>
    <row r="19" spans="1:16" ht="25.5" x14ac:dyDescent="0.2">
      <c r="A19" s="37" t="s">
        <v>54</v>
      </c>
      <c r="E19" s="41" t="s">
        <v>3898</v>
      </c>
    </row>
    <row r="20" spans="1:16" x14ac:dyDescent="0.2">
      <c r="A20" s="37" t="s">
        <v>55</v>
      </c>
      <c r="E20" s="42" t="s">
        <v>5</v>
      </c>
    </row>
    <row r="21" spans="1:16" ht="38.25" x14ac:dyDescent="0.2">
      <c r="A21" t="s">
        <v>57</v>
      </c>
      <c r="E21" s="41" t="s">
        <v>3899</v>
      </c>
    </row>
    <row r="22" spans="1:16" x14ac:dyDescent="0.2">
      <c r="A22" t="s">
        <v>46</v>
      </c>
      <c r="C22" s="33" t="s">
        <v>47</v>
      </c>
      <c r="E22" s="35" t="s">
        <v>501</v>
      </c>
      <c r="J22" s="34">
        <f>0</f>
        <v>0</v>
      </c>
      <c r="K22" s="34">
        <f>0</f>
        <v>0</v>
      </c>
      <c r="L22" s="34">
        <f>0+L23+L27+L31+L35+L39+L43+L47+L51+L55+L59+L63</f>
        <v>0</v>
      </c>
      <c r="M22" s="34">
        <f>0+M23+M27+M31+M35+M39+M43+M47+M51+M55+M59+M63</f>
        <v>0</v>
      </c>
    </row>
    <row r="23" spans="1:16" ht="25.5" x14ac:dyDescent="0.2">
      <c r="A23" t="s">
        <v>49</v>
      </c>
      <c r="B23" s="36" t="s">
        <v>65</v>
      </c>
      <c r="C23" s="36" t="s">
        <v>2200</v>
      </c>
      <c r="D23" s="37" t="s">
        <v>5</v>
      </c>
      <c r="E23" s="13" t="s">
        <v>2201</v>
      </c>
      <c r="F23" s="38" t="s">
        <v>283</v>
      </c>
      <c r="G23" s="39">
        <v>404.08</v>
      </c>
      <c r="H23" s="38">
        <v>0</v>
      </c>
      <c r="I23" s="38">
        <f>ROUND(G23*H23,6)</f>
        <v>0</v>
      </c>
      <c r="L23" s="40">
        <v>0</v>
      </c>
      <c r="M23" s="34">
        <f>ROUND(ROUND(L23,2)*ROUND(G23,3),2)</f>
        <v>0</v>
      </c>
      <c r="N23" s="38" t="s">
        <v>488</v>
      </c>
      <c r="O23">
        <f>(M23*21)/100</f>
        <v>0</v>
      </c>
      <c r="P23" t="s">
        <v>27</v>
      </c>
    </row>
    <row r="24" spans="1:16" x14ac:dyDescent="0.2">
      <c r="A24" s="37" t="s">
        <v>54</v>
      </c>
      <c r="E24" s="41" t="s">
        <v>5</v>
      </c>
    </row>
    <row r="25" spans="1:16" ht="63.75" x14ac:dyDescent="0.2">
      <c r="A25" s="37" t="s">
        <v>55</v>
      </c>
      <c r="E25" s="42" t="s">
        <v>4055</v>
      </c>
    </row>
    <row r="26" spans="1:16" ht="63.75" x14ac:dyDescent="0.2">
      <c r="A26" t="s">
        <v>57</v>
      </c>
      <c r="E26" s="41" t="s">
        <v>2199</v>
      </c>
    </row>
    <row r="27" spans="1:16" ht="25.5" x14ac:dyDescent="0.2">
      <c r="A27" t="s">
        <v>49</v>
      </c>
      <c r="B27" s="36" t="s">
        <v>69</v>
      </c>
      <c r="C27" s="36" t="s">
        <v>3903</v>
      </c>
      <c r="D27" s="37" t="s">
        <v>5</v>
      </c>
      <c r="E27" s="13" t="s">
        <v>3904</v>
      </c>
      <c r="F27" s="38" t="s">
        <v>283</v>
      </c>
      <c r="G27" s="39">
        <v>7.5</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4056</v>
      </c>
    </row>
    <row r="30" spans="1:16" ht="63.75" x14ac:dyDescent="0.2">
      <c r="A30" t="s">
        <v>57</v>
      </c>
      <c r="E30" s="41" t="s">
        <v>2199</v>
      </c>
    </row>
    <row r="31" spans="1:16" x14ac:dyDescent="0.2">
      <c r="A31" t="s">
        <v>49</v>
      </c>
      <c r="B31" s="36" t="s">
        <v>73</v>
      </c>
      <c r="C31" s="36" t="s">
        <v>3906</v>
      </c>
      <c r="D31" s="37" t="s">
        <v>5</v>
      </c>
      <c r="E31" s="13" t="s">
        <v>3907</v>
      </c>
      <c r="F31" s="38" t="s">
        <v>288</v>
      </c>
      <c r="G31" s="39">
        <v>15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v>
      </c>
    </row>
    <row r="34" spans="1:16" ht="63.75" x14ac:dyDescent="0.2">
      <c r="A34" t="s">
        <v>57</v>
      </c>
      <c r="E34" s="41" t="s">
        <v>3908</v>
      </c>
    </row>
    <row r="35" spans="1:16" x14ac:dyDescent="0.2">
      <c r="A35" t="s">
        <v>49</v>
      </c>
      <c r="B35" s="36" t="s">
        <v>77</v>
      </c>
      <c r="C35" s="36" t="s">
        <v>3909</v>
      </c>
      <c r="D35" s="37" t="s">
        <v>5</v>
      </c>
      <c r="E35" s="13" t="s">
        <v>3910</v>
      </c>
      <c r="F35" s="38" t="s">
        <v>288</v>
      </c>
      <c r="G35" s="39">
        <v>15</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5</v>
      </c>
    </row>
    <row r="38" spans="1:16" ht="63.75" x14ac:dyDescent="0.2">
      <c r="A38" t="s">
        <v>57</v>
      </c>
      <c r="E38" s="41" t="s">
        <v>3908</v>
      </c>
    </row>
    <row r="39" spans="1:16" x14ac:dyDescent="0.2">
      <c r="A39" t="s">
        <v>49</v>
      </c>
      <c r="B39" s="36" t="s">
        <v>81</v>
      </c>
      <c r="C39" s="36" t="s">
        <v>3917</v>
      </c>
      <c r="D39" s="37" t="s">
        <v>5</v>
      </c>
      <c r="E39" s="13" t="s">
        <v>3918</v>
      </c>
      <c r="F39" s="38" t="s">
        <v>283</v>
      </c>
      <c r="G39" s="39">
        <v>7.5</v>
      </c>
      <c r="H39" s="38">
        <v>0</v>
      </c>
      <c r="I39" s="38">
        <f>ROUND(G39*H39,6)</f>
        <v>0</v>
      </c>
      <c r="L39" s="40">
        <v>0</v>
      </c>
      <c r="M39" s="34">
        <f>ROUND(ROUND(L39,2)*ROUND(G39,3),2)</f>
        <v>0</v>
      </c>
      <c r="N39" s="38" t="s">
        <v>488</v>
      </c>
      <c r="O39">
        <f>(M39*21)/100</f>
        <v>0</v>
      </c>
      <c r="P39" t="s">
        <v>27</v>
      </c>
    </row>
    <row r="40" spans="1:16" ht="25.5" x14ac:dyDescent="0.2">
      <c r="A40" s="37" t="s">
        <v>54</v>
      </c>
      <c r="E40" s="41" t="s">
        <v>3919</v>
      </c>
    </row>
    <row r="41" spans="1:16" x14ac:dyDescent="0.2">
      <c r="A41" s="37" t="s">
        <v>55</v>
      </c>
      <c r="E41" s="42" t="s">
        <v>4057</v>
      </c>
    </row>
    <row r="42" spans="1:16" ht="38.25" x14ac:dyDescent="0.2">
      <c r="A42" t="s">
        <v>57</v>
      </c>
      <c r="E42" s="41" t="s">
        <v>3921</v>
      </c>
    </row>
    <row r="43" spans="1:16" x14ac:dyDescent="0.2">
      <c r="A43" t="s">
        <v>49</v>
      </c>
      <c r="B43" s="36" t="s">
        <v>85</v>
      </c>
      <c r="C43" s="36" t="s">
        <v>3922</v>
      </c>
      <c r="D43" s="37" t="s">
        <v>5</v>
      </c>
      <c r="E43" s="13" t="s">
        <v>3923</v>
      </c>
      <c r="F43" s="38" t="s">
        <v>283</v>
      </c>
      <c r="G43" s="39">
        <v>353</v>
      </c>
      <c r="H43" s="38">
        <v>0</v>
      </c>
      <c r="I43" s="38">
        <f>ROUND(G43*H43,6)</f>
        <v>0</v>
      </c>
      <c r="L43" s="40">
        <v>0</v>
      </c>
      <c r="M43" s="34">
        <f>ROUND(ROUND(L43,2)*ROUND(G43,3),2)</f>
        <v>0</v>
      </c>
      <c r="N43" s="38" t="s">
        <v>488</v>
      </c>
      <c r="O43">
        <f>(M43*21)/100</f>
        <v>0</v>
      </c>
      <c r="P43" t="s">
        <v>27</v>
      </c>
    </row>
    <row r="44" spans="1:16" x14ac:dyDescent="0.2">
      <c r="A44" s="37" t="s">
        <v>54</v>
      </c>
      <c r="E44" s="41" t="s">
        <v>5</v>
      </c>
    </row>
    <row r="45" spans="1:16" ht="76.5" x14ac:dyDescent="0.2">
      <c r="A45" s="37" t="s">
        <v>55</v>
      </c>
      <c r="E45" s="42" t="s">
        <v>4058</v>
      </c>
    </row>
    <row r="46" spans="1:16" ht="369.75" x14ac:dyDescent="0.2">
      <c r="A46" t="s">
        <v>57</v>
      </c>
      <c r="E46" s="41" t="s">
        <v>3925</v>
      </c>
    </row>
    <row r="47" spans="1:16" x14ac:dyDescent="0.2">
      <c r="A47" t="s">
        <v>49</v>
      </c>
      <c r="B47" s="36" t="s">
        <v>88</v>
      </c>
      <c r="C47" s="36" t="s">
        <v>3929</v>
      </c>
      <c r="D47" s="37" t="s">
        <v>5</v>
      </c>
      <c r="E47" s="13" t="s">
        <v>3930</v>
      </c>
      <c r="F47" s="38" t="s">
        <v>283</v>
      </c>
      <c r="G47" s="39">
        <v>87</v>
      </c>
      <c r="H47" s="38">
        <v>0</v>
      </c>
      <c r="I47" s="38">
        <f>ROUND(G47*H47,6)</f>
        <v>0</v>
      </c>
      <c r="L47" s="40">
        <v>0</v>
      </c>
      <c r="M47" s="34">
        <f>ROUND(ROUND(L47,2)*ROUND(G47,3),2)</f>
        <v>0</v>
      </c>
      <c r="N47" s="38" t="s">
        <v>488</v>
      </c>
      <c r="O47">
        <f>(M47*21)/100</f>
        <v>0</v>
      </c>
      <c r="P47" t="s">
        <v>27</v>
      </c>
    </row>
    <row r="48" spans="1:16" ht="63.75" x14ac:dyDescent="0.2">
      <c r="A48" s="37" t="s">
        <v>54</v>
      </c>
      <c r="E48" s="41" t="s">
        <v>3931</v>
      </c>
    </row>
    <row r="49" spans="1:16" x14ac:dyDescent="0.2">
      <c r="A49" s="37" t="s">
        <v>55</v>
      </c>
      <c r="E49" s="42" t="s">
        <v>5</v>
      </c>
    </row>
    <row r="50" spans="1:16" ht="267.75" x14ac:dyDescent="0.2">
      <c r="A50" t="s">
        <v>57</v>
      </c>
      <c r="E50" s="41" t="s">
        <v>3932</v>
      </c>
    </row>
    <row r="51" spans="1:16" x14ac:dyDescent="0.2">
      <c r="A51" t="s">
        <v>49</v>
      </c>
      <c r="B51" s="36" t="s">
        <v>91</v>
      </c>
      <c r="C51" s="36" t="s">
        <v>2349</v>
      </c>
      <c r="D51" s="37" t="s">
        <v>5</v>
      </c>
      <c r="E51" s="13" t="s">
        <v>2350</v>
      </c>
      <c r="F51" s="38" t="s">
        <v>283</v>
      </c>
      <c r="G51" s="39">
        <v>266</v>
      </c>
      <c r="H51" s="38">
        <v>0</v>
      </c>
      <c r="I51" s="38">
        <f>ROUND(G51*H51,6)</f>
        <v>0</v>
      </c>
      <c r="L51" s="40">
        <v>0</v>
      </c>
      <c r="M51" s="34">
        <f>ROUND(ROUND(L51,2)*ROUND(G51,3),2)</f>
        <v>0</v>
      </c>
      <c r="N51" s="38" t="s">
        <v>488</v>
      </c>
      <c r="O51">
        <f>(M51*21)/100</f>
        <v>0</v>
      </c>
      <c r="P51" t="s">
        <v>27</v>
      </c>
    </row>
    <row r="52" spans="1:16" x14ac:dyDescent="0.2">
      <c r="A52" s="37" t="s">
        <v>54</v>
      </c>
      <c r="E52" s="41" t="s">
        <v>5</v>
      </c>
    </row>
    <row r="53" spans="1:16" ht="51" x14ac:dyDescent="0.2">
      <c r="A53" s="37" t="s">
        <v>55</v>
      </c>
      <c r="E53" s="42" t="s">
        <v>4059</v>
      </c>
    </row>
    <row r="54" spans="1:16" ht="191.25" x14ac:dyDescent="0.2">
      <c r="A54" t="s">
        <v>57</v>
      </c>
      <c r="E54" s="41" t="s">
        <v>3934</v>
      </c>
    </row>
    <row r="55" spans="1:16" ht="25.5" x14ac:dyDescent="0.2">
      <c r="A55" t="s">
        <v>49</v>
      </c>
      <c r="B55" s="36" t="s">
        <v>95</v>
      </c>
      <c r="C55" s="36" t="s">
        <v>4060</v>
      </c>
      <c r="D55" s="37" t="s">
        <v>5</v>
      </c>
      <c r="E55" s="13" t="s">
        <v>4061</v>
      </c>
      <c r="F55" s="38" t="s">
        <v>283</v>
      </c>
      <c r="G55" s="39">
        <v>372</v>
      </c>
      <c r="H55" s="38">
        <v>0</v>
      </c>
      <c r="I55" s="38">
        <f>ROUND(G55*H55,6)</f>
        <v>0</v>
      </c>
      <c r="L55" s="40">
        <v>0</v>
      </c>
      <c r="M55" s="34">
        <f>ROUND(ROUND(L55,2)*ROUND(G55,3),2)</f>
        <v>0</v>
      </c>
      <c r="N55" s="38" t="s">
        <v>488</v>
      </c>
      <c r="O55">
        <f>(M55*21)/100</f>
        <v>0</v>
      </c>
      <c r="P55" t="s">
        <v>27</v>
      </c>
    </row>
    <row r="56" spans="1:16" ht="51" x14ac:dyDescent="0.2">
      <c r="A56" s="37" t="s">
        <v>54</v>
      </c>
      <c r="E56" s="41" t="s">
        <v>4062</v>
      </c>
    </row>
    <row r="57" spans="1:16" x14ac:dyDescent="0.2">
      <c r="A57" s="37" t="s">
        <v>55</v>
      </c>
      <c r="E57" s="42" t="s">
        <v>4063</v>
      </c>
    </row>
    <row r="58" spans="1:16" ht="267.75" x14ac:dyDescent="0.2">
      <c r="A58" t="s">
        <v>57</v>
      </c>
      <c r="E58" s="41" t="s">
        <v>3932</v>
      </c>
    </row>
    <row r="59" spans="1:16" x14ac:dyDescent="0.2">
      <c r="A59" t="s">
        <v>49</v>
      </c>
      <c r="B59" s="36" t="s">
        <v>98</v>
      </c>
      <c r="C59" s="36" t="s">
        <v>2210</v>
      </c>
      <c r="D59" s="37" t="s">
        <v>5</v>
      </c>
      <c r="E59" s="13" t="s">
        <v>2211</v>
      </c>
      <c r="F59" s="38" t="s">
        <v>283</v>
      </c>
      <c r="G59" s="39">
        <v>275</v>
      </c>
      <c r="H59" s="38">
        <v>0</v>
      </c>
      <c r="I59" s="38">
        <f>ROUND(G59*H59,6)</f>
        <v>0</v>
      </c>
      <c r="L59" s="40">
        <v>0</v>
      </c>
      <c r="M59" s="34">
        <f>ROUND(ROUND(L59,2)*ROUND(G59,3),2)</f>
        <v>0</v>
      </c>
      <c r="N59" s="38" t="s">
        <v>488</v>
      </c>
      <c r="O59">
        <f>(M59*21)/100</f>
        <v>0</v>
      </c>
      <c r="P59" t="s">
        <v>27</v>
      </c>
    </row>
    <row r="60" spans="1:16" ht="38.25" x14ac:dyDescent="0.2">
      <c r="A60" s="37" t="s">
        <v>54</v>
      </c>
      <c r="E60" s="41" t="s">
        <v>4064</v>
      </c>
    </row>
    <row r="61" spans="1:16" x14ac:dyDescent="0.2">
      <c r="A61" s="37" t="s">
        <v>55</v>
      </c>
      <c r="E61" s="42" t="s">
        <v>5</v>
      </c>
    </row>
    <row r="62" spans="1:16" ht="280.5" x14ac:dyDescent="0.2">
      <c r="A62" t="s">
        <v>57</v>
      </c>
      <c r="E62" s="41" t="s">
        <v>4065</v>
      </c>
    </row>
    <row r="63" spans="1:16" x14ac:dyDescent="0.2">
      <c r="A63" t="s">
        <v>49</v>
      </c>
      <c r="B63" s="36" t="s">
        <v>101</v>
      </c>
      <c r="C63" s="36" t="s">
        <v>3935</v>
      </c>
      <c r="D63" s="37" t="s">
        <v>5</v>
      </c>
      <c r="E63" s="13" t="s">
        <v>3936</v>
      </c>
      <c r="F63" s="38" t="s">
        <v>283</v>
      </c>
      <c r="G63" s="39">
        <v>50</v>
      </c>
      <c r="H63" s="38">
        <v>0</v>
      </c>
      <c r="I63" s="38">
        <f>ROUND(G63*H63,6)</f>
        <v>0</v>
      </c>
      <c r="L63" s="40">
        <v>0</v>
      </c>
      <c r="M63" s="34">
        <f>ROUND(ROUND(L63,2)*ROUND(G63,3),2)</f>
        <v>0</v>
      </c>
      <c r="N63" s="38" t="s">
        <v>269</v>
      </c>
      <c r="O63">
        <f>(M63*21)/100</f>
        <v>0</v>
      </c>
      <c r="P63" t="s">
        <v>27</v>
      </c>
    </row>
    <row r="64" spans="1:16" ht="38.25" x14ac:dyDescent="0.2">
      <c r="A64" s="37" t="s">
        <v>54</v>
      </c>
      <c r="E64" s="41" t="s">
        <v>3937</v>
      </c>
    </row>
    <row r="65" spans="1:16" x14ac:dyDescent="0.2">
      <c r="A65" s="37" t="s">
        <v>55</v>
      </c>
      <c r="E65" s="42" t="s">
        <v>5</v>
      </c>
    </row>
    <row r="66" spans="1:16" x14ac:dyDescent="0.2">
      <c r="A66" t="s">
        <v>57</v>
      </c>
      <c r="E66" s="41" t="s">
        <v>5</v>
      </c>
    </row>
    <row r="67" spans="1:16" x14ac:dyDescent="0.2">
      <c r="A67" t="s">
        <v>46</v>
      </c>
      <c r="C67" s="33" t="s">
        <v>27</v>
      </c>
      <c r="E67" s="35" t="s">
        <v>1632</v>
      </c>
      <c r="J67" s="34">
        <f>0</f>
        <v>0</v>
      </c>
      <c r="K67" s="34">
        <f>0</f>
        <v>0</v>
      </c>
      <c r="L67" s="34">
        <f>0+L68+L72</f>
        <v>0</v>
      </c>
      <c r="M67" s="34">
        <f>0+M68+M72</f>
        <v>0</v>
      </c>
    </row>
    <row r="68" spans="1:16" x14ac:dyDescent="0.2">
      <c r="A68" t="s">
        <v>49</v>
      </c>
      <c r="B68" s="36" t="s">
        <v>105</v>
      </c>
      <c r="C68" s="36" t="s">
        <v>3942</v>
      </c>
      <c r="D68" s="37" t="s">
        <v>5</v>
      </c>
      <c r="E68" s="13" t="s">
        <v>3943</v>
      </c>
      <c r="F68" s="38" t="s">
        <v>504</v>
      </c>
      <c r="G68" s="39">
        <v>1112</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4066</v>
      </c>
    </row>
    <row r="71" spans="1:16" ht="102" x14ac:dyDescent="0.2">
      <c r="A71" t="s">
        <v>57</v>
      </c>
      <c r="E71" s="41" t="s">
        <v>3816</v>
      </c>
    </row>
    <row r="72" spans="1:16" x14ac:dyDescent="0.2">
      <c r="A72" t="s">
        <v>49</v>
      </c>
      <c r="B72" s="36" t="s">
        <v>108</v>
      </c>
      <c r="C72" s="36" t="s">
        <v>4067</v>
      </c>
      <c r="D72" s="37" t="s">
        <v>5</v>
      </c>
      <c r="E72" s="13" t="s">
        <v>4068</v>
      </c>
      <c r="F72" s="38" t="s">
        <v>504</v>
      </c>
      <c r="G72" s="39">
        <v>3</v>
      </c>
      <c r="H72" s="38">
        <v>0</v>
      </c>
      <c r="I72" s="38">
        <f>ROUND(G72*H72,6)</f>
        <v>0</v>
      </c>
      <c r="L72" s="40">
        <v>0</v>
      </c>
      <c r="M72" s="34">
        <f>ROUND(ROUND(L72,2)*ROUND(G72,3),2)</f>
        <v>0</v>
      </c>
      <c r="N72" s="38" t="s">
        <v>488</v>
      </c>
      <c r="O72">
        <f>(M72*21)/100</f>
        <v>0</v>
      </c>
      <c r="P72" t="s">
        <v>27</v>
      </c>
    </row>
    <row r="73" spans="1:16" x14ac:dyDescent="0.2">
      <c r="A73" s="37" t="s">
        <v>54</v>
      </c>
      <c r="E73" s="41" t="s">
        <v>4069</v>
      </c>
    </row>
    <row r="74" spans="1:16" x14ac:dyDescent="0.2">
      <c r="A74" s="37" t="s">
        <v>55</v>
      </c>
      <c r="E74" s="42" t="s">
        <v>4070</v>
      </c>
    </row>
    <row r="75" spans="1:16" ht="102" x14ac:dyDescent="0.2">
      <c r="A75" t="s">
        <v>57</v>
      </c>
      <c r="E75" s="41" t="s">
        <v>4071</v>
      </c>
    </row>
    <row r="76" spans="1:16" x14ac:dyDescent="0.2">
      <c r="A76" t="s">
        <v>46</v>
      </c>
      <c r="C76" s="33" t="s">
        <v>65</v>
      </c>
      <c r="E76" s="35" t="s">
        <v>1646</v>
      </c>
      <c r="J76" s="34">
        <f>0</f>
        <v>0</v>
      </c>
      <c r="K76" s="34">
        <f>0</f>
        <v>0</v>
      </c>
      <c r="L76" s="34">
        <f>0+L77</f>
        <v>0</v>
      </c>
      <c r="M76" s="34">
        <f>0+M77</f>
        <v>0</v>
      </c>
    </row>
    <row r="77" spans="1:16" x14ac:dyDescent="0.2">
      <c r="A77" t="s">
        <v>49</v>
      </c>
      <c r="B77" s="36" t="s">
        <v>111</v>
      </c>
      <c r="C77" s="36" t="s">
        <v>1656</v>
      </c>
      <c r="D77" s="37" t="s">
        <v>5</v>
      </c>
      <c r="E77" s="13" t="s">
        <v>1657</v>
      </c>
      <c r="F77" s="38" t="s">
        <v>283</v>
      </c>
      <c r="G77" s="39">
        <v>0.7</v>
      </c>
      <c r="H77" s="38">
        <v>0</v>
      </c>
      <c r="I77" s="38">
        <f>ROUND(G77*H77,6)</f>
        <v>0</v>
      </c>
      <c r="L77" s="40">
        <v>0</v>
      </c>
      <c r="M77" s="34">
        <f>ROUND(ROUND(L77,2)*ROUND(G77,3),2)</f>
        <v>0</v>
      </c>
      <c r="N77" s="38" t="s">
        <v>488</v>
      </c>
      <c r="O77">
        <f>(M77*21)/100</f>
        <v>0</v>
      </c>
      <c r="P77" t="s">
        <v>27</v>
      </c>
    </row>
    <row r="78" spans="1:16" x14ac:dyDescent="0.2">
      <c r="A78" s="37" t="s">
        <v>54</v>
      </c>
      <c r="E78" s="41" t="s">
        <v>4072</v>
      </c>
    </row>
    <row r="79" spans="1:16" x14ac:dyDescent="0.2">
      <c r="A79" s="37" t="s">
        <v>55</v>
      </c>
      <c r="E79" s="42" t="s">
        <v>4073</v>
      </c>
    </row>
    <row r="80" spans="1:16" ht="102" x14ac:dyDescent="0.2">
      <c r="A80" t="s">
        <v>57</v>
      </c>
      <c r="E80" s="41" t="s">
        <v>4074</v>
      </c>
    </row>
    <row r="81" spans="1:16" x14ac:dyDescent="0.2">
      <c r="A81" t="s">
        <v>46</v>
      </c>
      <c r="C81" s="33" t="s">
        <v>69</v>
      </c>
      <c r="E81" s="35" t="s">
        <v>2227</v>
      </c>
      <c r="J81" s="34">
        <f>0</f>
        <v>0</v>
      </c>
      <c r="K81" s="34">
        <f>0</f>
        <v>0</v>
      </c>
      <c r="L81" s="34">
        <f>0+L82+L86+L90+L94+L98+L102+L106+L110+L114+L118+L122</f>
        <v>0</v>
      </c>
      <c r="M81" s="34">
        <f>0+M82+M86+M90+M94+M98+M102+M106+M110+M114+M118+M122</f>
        <v>0</v>
      </c>
    </row>
    <row r="82" spans="1:16" x14ac:dyDescent="0.2">
      <c r="A82" t="s">
        <v>49</v>
      </c>
      <c r="B82" s="36" t="s">
        <v>115</v>
      </c>
      <c r="C82" s="36" t="s">
        <v>3945</v>
      </c>
      <c r="D82" s="37" t="s">
        <v>5</v>
      </c>
      <c r="E82" s="13" t="s">
        <v>3946</v>
      </c>
      <c r="F82" s="38" t="s">
        <v>504</v>
      </c>
      <c r="G82" s="39">
        <v>3</v>
      </c>
      <c r="H82" s="38">
        <v>0</v>
      </c>
      <c r="I82" s="38">
        <f>ROUND(G82*H82,6)</f>
        <v>0</v>
      </c>
      <c r="L82" s="40">
        <v>0</v>
      </c>
      <c r="M82" s="34">
        <f>ROUND(ROUND(L82,2)*ROUND(G82,3),2)</f>
        <v>0</v>
      </c>
      <c r="N82" s="38" t="s">
        <v>488</v>
      </c>
      <c r="O82">
        <f>(M82*21)/100</f>
        <v>0</v>
      </c>
      <c r="P82" t="s">
        <v>27</v>
      </c>
    </row>
    <row r="83" spans="1:16" x14ac:dyDescent="0.2">
      <c r="A83" s="37" t="s">
        <v>54</v>
      </c>
      <c r="E83" s="41" t="s">
        <v>4075</v>
      </c>
    </row>
    <row r="84" spans="1:16" x14ac:dyDescent="0.2">
      <c r="A84" s="37" t="s">
        <v>55</v>
      </c>
      <c r="E84" s="42" t="s">
        <v>4070</v>
      </c>
    </row>
    <row r="85" spans="1:16" ht="127.5" x14ac:dyDescent="0.2">
      <c r="A85" t="s">
        <v>57</v>
      </c>
      <c r="E85" s="41" t="s">
        <v>3949</v>
      </c>
    </row>
    <row r="86" spans="1:16" ht="25.5" x14ac:dyDescent="0.2">
      <c r="A86" t="s">
        <v>49</v>
      </c>
      <c r="B86" s="36" t="s">
        <v>118</v>
      </c>
      <c r="C86" s="36" t="s">
        <v>4076</v>
      </c>
      <c r="D86" s="37" t="s">
        <v>5</v>
      </c>
      <c r="E86" s="13" t="s">
        <v>4077</v>
      </c>
      <c r="F86" s="38" t="s">
        <v>504</v>
      </c>
      <c r="G86" s="39">
        <v>282</v>
      </c>
      <c r="H86" s="38">
        <v>0</v>
      </c>
      <c r="I86" s="38">
        <f>ROUND(G86*H86,6)</f>
        <v>0</v>
      </c>
      <c r="L86" s="40">
        <v>0</v>
      </c>
      <c r="M86" s="34">
        <f>ROUND(ROUND(L86,2)*ROUND(G86,3),2)</f>
        <v>0</v>
      </c>
      <c r="N86" s="38" t="s">
        <v>488</v>
      </c>
      <c r="O86">
        <f>(M86*21)/100</f>
        <v>0</v>
      </c>
      <c r="P86" t="s">
        <v>27</v>
      </c>
    </row>
    <row r="87" spans="1:16" x14ac:dyDescent="0.2">
      <c r="A87" s="37" t="s">
        <v>54</v>
      </c>
      <c r="E87" s="41" t="s">
        <v>4078</v>
      </c>
    </row>
    <row r="88" spans="1:16" x14ac:dyDescent="0.2">
      <c r="A88" s="37" t="s">
        <v>55</v>
      </c>
      <c r="E88" s="42" t="s">
        <v>4079</v>
      </c>
    </row>
    <row r="89" spans="1:16" ht="51" x14ac:dyDescent="0.2">
      <c r="A89" t="s">
        <v>57</v>
      </c>
      <c r="E89" s="41" t="s">
        <v>2231</v>
      </c>
    </row>
    <row r="90" spans="1:16" x14ac:dyDescent="0.2">
      <c r="A90" t="s">
        <v>49</v>
      </c>
      <c r="B90" s="36" t="s">
        <v>122</v>
      </c>
      <c r="C90" s="36" t="s">
        <v>2232</v>
      </c>
      <c r="D90" s="37" t="s">
        <v>5</v>
      </c>
      <c r="E90" s="13" t="s">
        <v>2233</v>
      </c>
      <c r="F90" s="38" t="s">
        <v>504</v>
      </c>
      <c r="G90" s="39">
        <v>22</v>
      </c>
      <c r="H90" s="38">
        <v>0</v>
      </c>
      <c r="I90" s="38">
        <f>ROUND(G90*H90,6)</f>
        <v>0</v>
      </c>
      <c r="L90" s="40">
        <v>0</v>
      </c>
      <c r="M90" s="34">
        <f>ROUND(ROUND(L90,2)*ROUND(G90,3),2)</f>
        <v>0</v>
      </c>
      <c r="N90" s="38" t="s">
        <v>488</v>
      </c>
      <c r="O90">
        <f>(M90*21)/100</f>
        <v>0</v>
      </c>
      <c r="P90" t="s">
        <v>27</v>
      </c>
    </row>
    <row r="91" spans="1:16" x14ac:dyDescent="0.2">
      <c r="A91" s="37" t="s">
        <v>54</v>
      </c>
      <c r="E91" s="41" t="s">
        <v>5</v>
      </c>
    </row>
    <row r="92" spans="1:16" ht="63.75" x14ac:dyDescent="0.2">
      <c r="A92" s="37" t="s">
        <v>55</v>
      </c>
      <c r="E92" s="42" t="s">
        <v>4080</v>
      </c>
    </row>
    <row r="93" spans="1:16" ht="51" x14ac:dyDescent="0.2">
      <c r="A93" t="s">
        <v>57</v>
      </c>
      <c r="E93" s="41" t="s">
        <v>2231</v>
      </c>
    </row>
    <row r="94" spans="1:16" x14ac:dyDescent="0.2">
      <c r="A94" t="s">
        <v>49</v>
      </c>
      <c r="B94" s="36" t="s">
        <v>125</v>
      </c>
      <c r="C94" s="36" t="s">
        <v>3961</v>
      </c>
      <c r="D94" s="37" t="s">
        <v>5</v>
      </c>
      <c r="E94" s="13" t="s">
        <v>3962</v>
      </c>
      <c r="F94" s="38" t="s">
        <v>504</v>
      </c>
      <c r="G94" s="39">
        <v>368</v>
      </c>
      <c r="H94" s="38">
        <v>0</v>
      </c>
      <c r="I94" s="38">
        <f>ROUND(G94*H94,6)</f>
        <v>0</v>
      </c>
      <c r="L94" s="40">
        <v>0</v>
      </c>
      <c r="M94" s="34">
        <f>ROUND(ROUND(L94,2)*ROUND(G94,3),2)</f>
        <v>0</v>
      </c>
      <c r="N94" s="38" t="s">
        <v>488</v>
      </c>
      <c r="O94">
        <f>(M94*21)/100</f>
        <v>0</v>
      </c>
      <c r="P94" t="s">
        <v>27</v>
      </c>
    </row>
    <row r="95" spans="1:16" ht="25.5" x14ac:dyDescent="0.2">
      <c r="A95" s="37" t="s">
        <v>54</v>
      </c>
      <c r="E95" s="41" t="s">
        <v>4081</v>
      </c>
    </row>
    <row r="96" spans="1:16" x14ac:dyDescent="0.2">
      <c r="A96" s="37" t="s">
        <v>55</v>
      </c>
      <c r="E96" s="42" t="s">
        <v>5</v>
      </c>
    </row>
    <row r="97" spans="1:16" ht="51" x14ac:dyDescent="0.2">
      <c r="A97" t="s">
        <v>57</v>
      </c>
      <c r="E97" s="41" t="s">
        <v>2231</v>
      </c>
    </row>
    <row r="98" spans="1:16" x14ac:dyDescent="0.2">
      <c r="A98" t="s">
        <v>49</v>
      </c>
      <c r="B98" s="36" t="s">
        <v>129</v>
      </c>
      <c r="C98" s="36" t="s">
        <v>4082</v>
      </c>
      <c r="D98" s="37" t="s">
        <v>5</v>
      </c>
      <c r="E98" s="13" t="s">
        <v>4083</v>
      </c>
      <c r="F98" s="38" t="s">
        <v>504</v>
      </c>
      <c r="G98" s="39">
        <v>1020</v>
      </c>
      <c r="H98" s="38">
        <v>0</v>
      </c>
      <c r="I98" s="38">
        <f>ROUND(G98*H98,6)</f>
        <v>0</v>
      </c>
      <c r="L98" s="40">
        <v>0</v>
      </c>
      <c r="M98" s="34">
        <f>ROUND(ROUND(L98,2)*ROUND(G98,3),2)</f>
        <v>0</v>
      </c>
      <c r="N98" s="38" t="s">
        <v>488</v>
      </c>
      <c r="O98">
        <f>(M98*21)/100</f>
        <v>0</v>
      </c>
      <c r="P98" t="s">
        <v>27</v>
      </c>
    </row>
    <row r="99" spans="1:16" x14ac:dyDescent="0.2">
      <c r="A99" s="37" t="s">
        <v>54</v>
      </c>
      <c r="E99" s="41" t="s">
        <v>5</v>
      </c>
    </row>
    <row r="100" spans="1:16" ht="51" x14ac:dyDescent="0.2">
      <c r="A100" s="37" t="s">
        <v>55</v>
      </c>
      <c r="E100" s="42" t="s">
        <v>4084</v>
      </c>
    </row>
    <row r="101" spans="1:16" ht="102" x14ac:dyDescent="0.2">
      <c r="A101" t="s">
        <v>57</v>
      </c>
      <c r="E101" s="41" t="s">
        <v>4085</v>
      </c>
    </row>
    <row r="102" spans="1:16" x14ac:dyDescent="0.2">
      <c r="A102" t="s">
        <v>49</v>
      </c>
      <c r="B102" s="36" t="s">
        <v>133</v>
      </c>
      <c r="C102" s="36" t="s">
        <v>4086</v>
      </c>
      <c r="D102" s="37" t="s">
        <v>5</v>
      </c>
      <c r="E102" s="13" t="s">
        <v>4087</v>
      </c>
      <c r="F102" s="38" t="s">
        <v>504</v>
      </c>
      <c r="G102" s="39">
        <v>744</v>
      </c>
      <c r="H102" s="38">
        <v>0</v>
      </c>
      <c r="I102" s="38">
        <f>ROUND(G102*H102,6)</f>
        <v>0</v>
      </c>
      <c r="L102" s="40">
        <v>0</v>
      </c>
      <c r="M102" s="34">
        <f>ROUND(ROUND(L102,2)*ROUND(G102,3),2)</f>
        <v>0</v>
      </c>
      <c r="N102" s="38" t="s">
        <v>488</v>
      </c>
      <c r="O102">
        <f>(M102*21)/100</f>
        <v>0</v>
      </c>
      <c r="P102" t="s">
        <v>27</v>
      </c>
    </row>
    <row r="103" spans="1:16" x14ac:dyDescent="0.2">
      <c r="A103" s="37" t="s">
        <v>54</v>
      </c>
      <c r="E103" s="41" t="s">
        <v>4088</v>
      </c>
    </row>
    <row r="104" spans="1:16" x14ac:dyDescent="0.2">
      <c r="A104" s="37" t="s">
        <v>55</v>
      </c>
      <c r="E104" s="42" t="s">
        <v>4089</v>
      </c>
    </row>
    <row r="105" spans="1:16" ht="102" x14ac:dyDescent="0.2">
      <c r="A105" t="s">
        <v>57</v>
      </c>
      <c r="E105" s="41" t="s">
        <v>4085</v>
      </c>
    </row>
    <row r="106" spans="1:16" x14ac:dyDescent="0.2">
      <c r="A106" t="s">
        <v>49</v>
      </c>
      <c r="B106" s="36" t="s">
        <v>137</v>
      </c>
      <c r="C106" s="36" t="s">
        <v>4090</v>
      </c>
      <c r="D106" s="37" t="s">
        <v>5</v>
      </c>
      <c r="E106" s="13" t="s">
        <v>4091</v>
      </c>
      <c r="F106" s="38" t="s">
        <v>504</v>
      </c>
      <c r="G106" s="39">
        <v>6</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4092</v>
      </c>
    </row>
    <row r="109" spans="1:16" ht="140.25" x14ac:dyDescent="0.2">
      <c r="A109" t="s">
        <v>57</v>
      </c>
      <c r="E109" s="41" t="s">
        <v>2244</v>
      </c>
    </row>
    <row r="110" spans="1:16" x14ac:dyDescent="0.2">
      <c r="A110" t="s">
        <v>49</v>
      </c>
      <c r="B110" s="36" t="s">
        <v>141</v>
      </c>
      <c r="C110" s="36" t="s">
        <v>4093</v>
      </c>
      <c r="D110" s="37" t="s">
        <v>5</v>
      </c>
      <c r="E110" s="13" t="s">
        <v>4094</v>
      </c>
      <c r="F110" s="38" t="s">
        <v>504</v>
      </c>
      <c r="G110" s="39">
        <v>652</v>
      </c>
      <c r="H110" s="38">
        <v>0</v>
      </c>
      <c r="I110" s="38">
        <f>ROUND(G110*H110,6)</f>
        <v>0</v>
      </c>
      <c r="L110" s="40">
        <v>0</v>
      </c>
      <c r="M110" s="34">
        <f>ROUND(ROUND(L110,2)*ROUND(G110,3),2)</f>
        <v>0</v>
      </c>
      <c r="N110" s="38" t="s">
        <v>488</v>
      </c>
      <c r="O110">
        <f>(M110*21)/100</f>
        <v>0</v>
      </c>
      <c r="P110" t="s">
        <v>27</v>
      </c>
    </row>
    <row r="111" spans="1:16" x14ac:dyDescent="0.2">
      <c r="A111" s="37" t="s">
        <v>54</v>
      </c>
      <c r="E111" s="41" t="s">
        <v>4095</v>
      </c>
    </row>
    <row r="112" spans="1:16" x14ac:dyDescent="0.2">
      <c r="A112" s="37" t="s">
        <v>55</v>
      </c>
      <c r="E112" s="42" t="s">
        <v>4096</v>
      </c>
    </row>
    <row r="113" spans="1:16" ht="25.5" x14ac:dyDescent="0.2">
      <c r="A113" t="s">
        <v>57</v>
      </c>
      <c r="E113" s="41" t="s">
        <v>4097</v>
      </c>
    </row>
    <row r="114" spans="1:16" x14ac:dyDescent="0.2">
      <c r="A114" t="s">
        <v>49</v>
      </c>
      <c r="B114" s="36" t="s">
        <v>145</v>
      </c>
      <c r="C114" s="36" t="s">
        <v>3983</v>
      </c>
      <c r="D114" s="37" t="s">
        <v>5</v>
      </c>
      <c r="E114" s="13" t="s">
        <v>3984</v>
      </c>
      <c r="F114" s="38" t="s">
        <v>283</v>
      </c>
      <c r="G114" s="39">
        <v>3</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ht="63.75" x14ac:dyDescent="0.2">
      <c r="A116" s="37" t="s">
        <v>55</v>
      </c>
      <c r="E116" s="42" t="s">
        <v>4098</v>
      </c>
    </row>
    <row r="117" spans="1:16" ht="140.25" x14ac:dyDescent="0.2">
      <c r="A117" t="s">
        <v>57</v>
      </c>
      <c r="E117" s="41" t="s">
        <v>3986</v>
      </c>
    </row>
    <row r="118" spans="1:16" x14ac:dyDescent="0.2">
      <c r="A118" t="s">
        <v>49</v>
      </c>
      <c r="B118" s="36" t="s">
        <v>148</v>
      </c>
      <c r="C118" s="36" t="s">
        <v>2248</v>
      </c>
      <c r="D118" s="37" t="s">
        <v>5</v>
      </c>
      <c r="E118" s="13" t="s">
        <v>2249</v>
      </c>
      <c r="F118" s="38" t="s">
        <v>504</v>
      </c>
      <c r="G118" s="39">
        <v>6</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4099</v>
      </c>
    </row>
    <row r="121" spans="1:16" ht="165.75" x14ac:dyDescent="0.2">
      <c r="A121" t="s">
        <v>57</v>
      </c>
      <c r="E121" s="41" t="s">
        <v>3994</v>
      </c>
    </row>
    <row r="122" spans="1:16" ht="25.5" x14ac:dyDescent="0.2">
      <c r="A122" t="s">
        <v>49</v>
      </c>
      <c r="B122" s="36" t="s">
        <v>152</v>
      </c>
      <c r="C122" s="36" t="s">
        <v>3999</v>
      </c>
      <c r="D122" s="37" t="s">
        <v>5</v>
      </c>
      <c r="E122" s="13" t="s">
        <v>4000</v>
      </c>
      <c r="F122" s="38" t="s">
        <v>504</v>
      </c>
      <c r="G122" s="39">
        <v>3</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4100</v>
      </c>
    </row>
    <row r="125" spans="1:16" ht="165.75" x14ac:dyDescent="0.2">
      <c r="A125" t="s">
        <v>57</v>
      </c>
      <c r="E125" s="41" t="s">
        <v>3994</v>
      </c>
    </row>
    <row r="126" spans="1:16" x14ac:dyDescent="0.2">
      <c r="A126" t="s">
        <v>46</v>
      </c>
      <c r="C126" s="33" t="s">
        <v>85</v>
      </c>
      <c r="E126" s="35" t="s">
        <v>2258</v>
      </c>
      <c r="J126" s="34">
        <f>0</f>
        <v>0</v>
      </c>
      <c r="K126" s="34">
        <f>0</f>
        <v>0</v>
      </c>
      <c r="L126" s="34">
        <f>0+L127+L131+L135+L139+L143+L147+L151+L155+L159+L163+L167+L171+L175</f>
        <v>0</v>
      </c>
      <c r="M126" s="34">
        <f>0+M127+M131+M135+M139+M143+M147+M151+M155+M159+M163+M167+M171+M175</f>
        <v>0</v>
      </c>
    </row>
    <row r="127" spans="1:16" ht="25.5" x14ac:dyDescent="0.2">
      <c r="A127" t="s">
        <v>49</v>
      </c>
      <c r="B127" s="36" t="s">
        <v>156</v>
      </c>
      <c r="C127" s="36" t="s">
        <v>4101</v>
      </c>
      <c r="D127" s="37" t="s">
        <v>5</v>
      </c>
      <c r="E127" s="13" t="s">
        <v>4102</v>
      </c>
      <c r="F127" s="38" t="s">
        <v>288</v>
      </c>
      <c r="G127" s="39">
        <v>13</v>
      </c>
      <c r="H127" s="38">
        <v>0</v>
      </c>
      <c r="I127" s="38">
        <f>ROUND(G127*H127,6)</f>
        <v>0</v>
      </c>
      <c r="L127" s="40">
        <v>0</v>
      </c>
      <c r="M127" s="34">
        <f>ROUND(ROUND(L127,2)*ROUND(G127,3),2)</f>
        <v>0</v>
      </c>
      <c r="N127" s="38" t="s">
        <v>488</v>
      </c>
      <c r="O127">
        <f>(M127*21)/100</f>
        <v>0</v>
      </c>
      <c r="P127" t="s">
        <v>27</v>
      </c>
    </row>
    <row r="128" spans="1:16" x14ac:dyDescent="0.2">
      <c r="A128" s="37" t="s">
        <v>54</v>
      </c>
      <c r="E128" s="41" t="s">
        <v>5</v>
      </c>
    </row>
    <row r="129" spans="1:16" x14ac:dyDescent="0.2">
      <c r="A129" s="37" t="s">
        <v>55</v>
      </c>
      <c r="E129" s="42" t="s">
        <v>5</v>
      </c>
    </row>
    <row r="130" spans="1:16" ht="76.5" x14ac:dyDescent="0.2">
      <c r="A130" t="s">
        <v>57</v>
      </c>
      <c r="E130" s="41" t="s">
        <v>4103</v>
      </c>
    </row>
    <row r="131" spans="1:16" ht="25.5" x14ac:dyDescent="0.2">
      <c r="A131" t="s">
        <v>49</v>
      </c>
      <c r="B131" s="36" t="s">
        <v>159</v>
      </c>
      <c r="C131" s="36" t="s">
        <v>4104</v>
      </c>
      <c r="D131" s="37" t="s">
        <v>5</v>
      </c>
      <c r="E131" s="13" t="s">
        <v>4105</v>
      </c>
      <c r="F131" s="38" t="s">
        <v>288</v>
      </c>
      <c r="G131" s="39">
        <v>13</v>
      </c>
      <c r="H131" s="38">
        <v>0</v>
      </c>
      <c r="I131" s="38">
        <f>ROUND(G131*H131,6)</f>
        <v>0</v>
      </c>
      <c r="L131" s="40">
        <v>0</v>
      </c>
      <c r="M131" s="34">
        <f>ROUND(ROUND(L131,2)*ROUND(G131,3),2)</f>
        <v>0</v>
      </c>
      <c r="N131" s="38" t="s">
        <v>488</v>
      </c>
      <c r="O131">
        <f>(M131*21)/100</f>
        <v>0</v>
      </c>
      <c r="P131" t="s">
        <v>27</v>
      </c>
    </row>
    <row r="132" spans="1:16" x14ac:dyDescent="0.2">
      <c r="A132" s="37" t="s">
        <v>54</v>
      </c>
      <c r="E132" s="41" t="s">
        <v>5</v>
      </c>
    </row>
    <row r="133" spans="1:16" x14ac:dyDescent="0.2">
      <c r="A133" s="37" t="s">
        <v>55</v>
      </c>
      <c r="E133" s="42" t="s">
        <v>5</v>
      </c>
    </row>
    <row r="134" spans="1:16" ht="38.25" x14ac:dyDescent="0.2">
      <c r="A134" t="s">
        <v>57</v>
      </c>
      <c r="E134" s="41" t="s">
        <v>4106</v>
      </c>
    </row>
    <row r="135" spans="1:16" x14ac:dyDescent="0.2">
      <c r="A135" t="s">
        <v>49</v>
      </c>
      <c r="B135" s="36" t="s">
        <v>163</v>
      </c>
      <c r="C135" s="36" t="s">
        <v>4107</v>
      </c>
      <c r="D135" s="37" t="s">
        <v>5</v>
      </c>
      <c r="E135" s="13" t="s">
        <v>4108</v>
      </c>
      <c r="F135" s="38" t="s">
        <v>4109</v>
      </c>
      <c r="G135" s="39">
        <v>455</v>
      </c>
      <c r="H135" s="38">
        <v>0</v>
      </c>
      <c r="I135" s="38">
        <f>ROUND(G135*H135,6)</f>
        <v>0</v>
      </c>
      <c r="L135" s="40">
        <v>0</v>
      </c>
      <c r="M135" s="34">
        <f>ROUND(ROUND(L135,2)*ROUND(G135,3),2)</f>
        <v>0</v>
      </c>
      <c r="N135" s="38" t="s">
        <v>488</v>
      </c>
      <c r="O135">
        <f>(M135*21)/100</f>
        <v>0</v>
      </c>
      <c r="P135" t="s">
        <v>27</v>
      </c>
    </row>
    <row r="136" spans="1:16" x14ac:dyDescent="0.2">
      <c r="A136" s="37" t="s">
        <v>54</v>
      </c>
      <c r="E136" s="41" t="s">
        <v>5</v>
      </c>
    </row>
    <row r="137" spans="1:16" x14ac:dyDescent="0.2">
      <c r="A137" s="37" t="s">
        <v>55</v>
      </c>
      <c r="E137" s="42" t="s">
        <v>4110</v>
      </c>
    </row>
    <row r="138" spans="1:16" ht="25.5" x14ac:dyDescent="0.2">
      <c r="A138" t="s">
        <v>57</v>
      </c>
      <c r="E138" s="41" t="s">
        <v>4111</v>
      </c>
    </row>
    <row r="139" spans="1:16" ht="25.5" x14ac:dyDescent="0.2">
      <c r="A139" t="s">
        <v>49</v>
      </c>
      <c r="B139" s="36" t="s">
        <v>166</v>
      </c>
      <c r="C139" s="36" t="s">
        <v>4009</v>
      </c>
      <c r="D139" s="37" t="s">
        <v>5</v>
      </c>
      <c r="E139" s="13" t="s">
        <v>4010</v>
      </c>
      <c r="F139" s="38" t="s">
        <v>52</v>
      </c>
      <c r="G139" s="39">
        <v>6</v>
      </c>
      <c r="H139" s="38">
        <v>0</v>
      </c>
      <c r="I139" s="38">
        <f>ROUND(G139*H139,6)</f>
        <v>0</v>
      </c>
      <c r="L139" s="40">
        <v>0</v>
      </c>
      <c r="M139" s="34">
        <f>ROUND(ROUND(L139,2)*ROUND(G139,3),2)</f>
        <v>0</v>
      </c>
      <c r="N139" s="38" t="s">
        <v>488</v>
      </c>
      <c r="O139">
        <f>(M139*21)/100</f>
        <v>0</v>
      </c>
      <c r="P139" t="s">
        <v>27</v>
      </c>
    </row>
    <row r="140" spans="1:16" x14ac:dyDescent="0.2">
      <c r="A140" s="37" t="s">
        <v>54</v>
      </c>
      <c r="E140" s="41" t="s">
        <v>5</v>
      </c>
    </row>
    <row r="141" spans="1:16" x14ac:dyDescent="0.2">
      <c r="A141" s="37" t="s">
        <v>55</v>
      </c>
      <c r="E141" s="42" t="s">
        <v>5</v>
      </c>
    </row>
    <row r="142" spans="1:16" ht="25.5" x14ac:dyDescent="0.2">
      <c r="A142" t="s">
        <v>57</v>
      </c>
      <c r="E142" s="41" t="s">
        <v>4011</v>
      </c>
    </row>
    <row r="143" spans="1:16" ht="25.5" x14ac:dyDescent="0.2">
      <c r="A143" t="s">
        <v>49</v>
      </c>
      <c r="B143" s="36" t="s">
        <v>170</v>
      </c>
      <c r="C143" s="36" t="s">
        <v>4012</v>
      </c>
      <c r="D143" s="37" t="s">
        <v>5</v>
      </c>
      <c r="E143" s="13" t="s">
        <v>4013</v>
      </c>
      <c r="F143" s="38" t="s">
        <v>52</v>
      </c>
      <c r="G143" s="39">
        <v>6</v>
      </c>
      <c r="H143" s="38">
        <v>0</v>
      </c>
      <c r="I143" s="38">
        <f>ROUND(G143*H143,6)</f>
        <v>0</v>
      </c>
      <c r="L143" s="40">
        <v>0</v>
      </c>
      <c r="M143" s="34">
        <f>ROUND(ROUND(L143,2)*ROUND(G143,3),2)</f>
        <v>0</v>
      </c>
      <c r="N143" s="38" t="s">
        <v>488</v>
      </c>
      <c r="O143">
        <f>(M143*21)/100</f>
        <v>0</v>
      </c>
      <c r="P143" t="s">
        <v>27</v>
      </c>
    </row>
    <row r="144" spans="1:16" x14ac:dyDescent="0.2">
      <c r="A144" s="37" t="s">
        <v>54</v>
      </c>
      <c r="E144" s="41" t="s">
        <v>5</v>
      </c>
    </row>
    <row r="145" spans="1:16" x14ac:dyDescent="0.2">
      <c r="A145" s="37" t="s">
        <v>55</v>
      </c>
      <c r="E145" s="42" t="s">
        <v>5</v>
      </c>
    </row>
    <row r="146" spans="1:16" ht="25.5" x14ac:dyDescent="0.2">
      <c r="A146" t="s">
        <v>57</v>
      </c>
      <c r="E146" s="41" t="s">
        <v>2713</v>
      </c>
    </row>
    <row r="147" spans="1:16" x14ac:dyDescent="0.2">
      <c r="A147" t="s">
        <v>49</v>
      </c>
      <c r="B147" s="36" t="s">
        <v>174</v>
      </c>
      <c r="C147" s="36" t="s">
        <v>4017</v>
      </c>
      <c r="D147" s="37" t="s">
        <v>5</v>
      </c>
      <c r="E147" s="13" t="s">
        <v>4018</v>
      </c>
      <c r="F147" s="38" t="s">
        <v>52</v>
      </c>
      <c r="G147" s="39">
        <v>6</v>
      </c>
      <c r="H147" s="38">
        <v>0</v>
      </c>
      <c r="I147" s="38">
        <f>ROUND(G147*H147,6)</f>
        <v>0</v>
      </c>
      <c r="L147" s="40">
        <v>0</v>
      </c>
      <c r="M147" s="34">
        <f>ROUND(ROUND(L147,2)*ROUND(G147,3),2)</f>
        <v>0</v>
      </c>
      <c r="N147" s="38" t="s">
        <v>488</v>
      </c>
      <c r="O147">
        <f>(M147*21)/100</f>
        <v>0</v>
      </c>
      <c r="P147" t="s">
        <v>27</v>
      </c>
    </row>
    <row r="148" spans="1:16" x14ac:dyDescent="0.2">
      <c r="A148" s="37" t="s">
        <v>54</v>
      </c>
      <c r="E148" s="41" t="s">
        <v>5</v>
      </c>
    </row>
    <row r="149" spans="1:16" x14ac:dyDescent="0.2">
      <c r="A149" s="37" t="s">
        <v>55</v>
      </c>
      <c r="E149" s="42" t="s">
        <v>5</v>
      </c>
    </row>
    <row r="150" spans="1:16" ht="76.5" x14ac:dyDescent="0.2">
      <c r="A150" t="s">
        <v>57</v>
      </c>
      <c r="E150" s="41" t="s">
        <v>4019</v>
      </c>
    </row>
    <row r="151" spans="1:16" x14ac:dyDescent="0.2">
      <c r="A151" t="s">
        <v>49</v>
      </c>
      <c r="B151" s="36" t="s">
        <v>179</v>
      </c>
      <c r="C151" s="36" t="s">
        <v>1508</v>
      </c>
      <c r="D151" s="37" t="s">
        <v>5</v>
      </c>
      <c r="E151" s="13" t="s">
        <v>1509</v>
      </c>
      <c r="F151" s="38" t="s">
        <v>52</v>
      </c>
      <c r="G151" s="39">
        <v>6</v>
      </c>
      <c r="H151" s="38">
        <v>0</v>
      </c>
      <c r="I151" s="38">
        <f>ROUND(G151*H151,6)</f>
        <v>0</v>
      </c>
      <c r="L151" s="40">
        <v>0</v>
      </c>
      <c r="M151" s="34">
        <f>ROUND(ROUND(L151,2)*ROUND(G151,3),2)</f>
        <v>0</v>
      </c>
      <c r="N151" s="38" t="s">
        <v>488</v>
      </c>
      <c r="O151">
        <f>(M151*21)/100</f>
        <v>0</v>
      </c>
      <c r="P151" t="s">
        <v>27</v>
      </c>
    </row>
    <row r="152" spans="1:16" x14ac:dyDescent="0.2">
      <c r="A152" s="37" t="s">
        <v>54</v>
      </c>
      <c r="E152" s="41" t="s">
        <v>5</v>
      </c>
    </row>
    <row r="153" spans="1:16" x14ac:dyDescent="0.2">
      <c r="A153" s="37" t="s">
        <v>55</v>
      </c>
      <c r="E153" s="42" t="s">
        <v>5</v>
      </c>
    </row>
    <row r="154" spans="1:16" ht="25.5" x14ac:dyDescent="0.2">
      <c r="A154" t="s">
        <v>57</v>
      </c>
      <c r="E154" s="41" t="s">
        <v>2713</v>
      </c>
    </row>
    <row r="155" spans="1:16" x14ac:dyDescent="0.2">
      <c r="A155" t="s">
        <v>49</v>
      </c>
      <c r="B155" s="36" t="s">
        <v>184</v>
      </c>
      <c r="C155" s="36" t="s">
        <v>2600</v>
      </c>
      <c r="D155" s="37" t="s">
        <v>5</v>
      </c>
      <c r="E155" s="13" t="s">
        <v>2601</v>
      </c>
      <c r="F155" s="38" t="s">
        <v>288</v>
      </c>
      <c r="G155" s="39">
        <v>7</v>
      </c>
      <c r="H155" s="38">
        <v>0</v>
      </c>
      <c r="I155" s="38">
        <f>ROUND(G155*H155,6)</f>
        <v>0</v>
      </c>
      <c r="L155" s="40">
        <v>0</v>
      </c>
      <c r="M155" s="34">
        <f>ROUND(ROUND(L155,2)*ROUND(G155,3),2)</f>
        <v>0</v>
      </c>
      <c r="N155" s="38" t="s">
        <v>488</v>
      </c>
      <c r="O155">
        <f>(M155*21)/100</f>
        <v>0</v>
      </c>
      <c r="P155" t="s">
        <v>27</v>
      </c>
    </row>
    <row r="156" spans="1:16" ht="38.25" x14ac:dyDescent="0.2">
      <c r="A156" s="37" t="s">
        <v>54</v>
      </c>
      <c r="E156" s="41" t="s">
        <v>4026</v>
      </c>
    </row>
    <row r="157" spans="1:16" x14ac:dyDescent="0.2">
      <c r="A157" s="37" t="s">
        <v>55</v>
      </c>
      <c r="E157" s="42" t="s">
        <v>5</v>
      </c>
    </row>
    <row r="158" spans="1:16" ht="51" x14ac:dyDescent="0.2">
      <c r="A158" t="s">
        <v>57</v>
      </c>
      <c r="E158" s="41" t="s">
        <v>4027</v>
      </c>
    </row>
    <row r="159" spans="1:16" x14ac:dyDescent="0.2">
      <c r="A159" t="s">
        <v>49</v>
      </c>
      <c r="B159" s="36" t="s">
        <v>188</v>
      </c>
      <c r="C159" s="36" t="s">
        <v>2266</v>
      </c>
      <c r="D159" s="37" t="s">
        <v>5</v>
      </c>
      <c r="E159" s="13" t="s">
        <v>2267</v>
      </c>
      <c r="F159" s="38" t="s">
        <v>288</v>
      </c>
      <c r="G159" s="39">
        <v>7</v>
      </c>
      <c r="H159" s="38">
        <v>0</v>
      </c>
      <c r="I159" s="38">
        <f>ROUND(G159*H159,6)</f>
        <v>0</v>
      </c>
      <c r="L159" s="40">
        <v>0</v>
      </c>
      <c r="M159" s="34">
        <f>ROUND(ROUND(L159,2)*ROUND(G159,3),2)</f>
        <v>0</v>
      </c>
      <c r="N159" s="38" t="s">
        <v>488</v>
      </c>
      <c r="O159">
        <f>(M159*21)/100</f>
        <v>0</v>
      </c>
      <c r="P159" t="s">
        <v>27</v>
      </c>
    </row>
    <row r="160" spans="1:16" ht="38.25" x14ac:dyDescent="0.2">
      <c r="A160" s="37" t="s">
        <v>54</v>
      </c>
      <c r="E160" s="41" t="s">
        <v>4112</v>
      </c>
    </row>
    <row r="161" spans="1:16" x14ac:dyDescent="0.2">
      <c r="A161" s="37" t="s">
        <v>55</v>
      </c>
      <c r="E161" s="42" t="s">
        <v>5</v>
      </c>
    </row>
    <row r="162" spans="1:16" ht="51" x14ac:dyDescent="0.2">
      <c r="A162" t="s">
        <v>57</v>
      </c>
      <c r="E162" s="41" t="s">
        <v>4027</v>
      </c>
    </row>
    <row r="163" spans="1:16" x14ac:dyDescent="0.2">
      <c r="A163" t="s">
        <v>49</v>
      </c>
      <c r="B163" s="36" t="s">
        <v>192</v>
      </c>
      <c r="C163" s="36" t="s">
        <v>4113</v>
      </c>
      <c r="D163" s="37" t="s">
        <v>5</v>
      </c>
      <c r="E163" s="13" t="s">
        <v>4114</v>
      </c>
      <c r="F163" s="38" t="s">
        <v>288</v>
      </c>
      <c r="G163" s="39">
        <v>7</v>
      </c>
      <c r="H163" s="38">
        <v>0</v>
      </c>
      <c r="I163" s="38">
        <f>ROUND(G163*H163,6)</f>
        <v>0</v>
      </c>
      <c r="L163" s="40">
        <v>0</v>
      </c>
      <c r="M163" s="34">
        <f>ROUND(ROUND(L163,2)*ROUND(G163,3),2)</f>
        <v>0</v>
      </c>
      <c r="N163" s="38" t="s">
        <v>488</v>
      </c>
      <c r="O163">
        <f>(M163*21)/100</f>
        <v>0</v>
      </c>
      <c r="P163" t="s">
        <v>27</v>
      </c>
    </row>
    <row r="164" spans="1:16" x14ac:dyDescent="0.2">
      <c r="A164" s="37" t="s">
        <v>54</v>
      </c>
      <c r="E164" s="41" t="s">
        <v>4115</v>
      </c>
    </row>
    <row r="165" spans="1:16" x14ac:dyDescent="0.2">
      <c r="A165" s="37" t="s">
        <v>55</v>
      </c>
      <c r="E165" s="42" t="s">
        <v>5</v>
      </c>
    </row>
    <row r="166" spans="1:16" ht="63.75" x14ac:dyDescent="0.2">
      <c r="A166" t="s">
        <v>57</v>
      </c>
      <c r="E166" s="41" t="s">
        <v>4116</v>
      </c>
    </row>
    <row r="167" spans="1:16" x14ac:dyDescent="0.2">
      <c r="A167" t="s">
        <v>49</v>
      </c>
      <c r="B167" s="36" t="s">
        <v>196</v>
      </c>
      <c r="C167" s="36" t="s">
        <v>2270</v>
      </c>
      <c r="D167" s="37" t="s">
        <v>5</v>
      </c>
      <c r="E167" s="13" t="s">
        <v>2271</v>
      </c>
      <c r="F167" s="38" t="s">
        <v>288</v>
      </c>
      <c r="G167" s="39">
        <v>15</v>
      </c>
      <c r="H167" s="38">
        <v>0</v>
      </c>
      <c r="I167" s="38">
        <f>ROUND(G167*H167,6)</f>
        <v>0</v>
      </c>
      <c r="L167" s="40">
        <v>0</v>
      </c>
      <c r="M167" s="34">
        <f>ROUND(ROUND(L167,2)*ROUND(G167,3),2)</f>
        <v>0</v>
      </c>
      <c r="N167" s="38" t="s">
        <v>488</v>
      </c>
      <c r="O167">
        <f>(M167*21)/100</f>
        <v>0</v>
      </c>
      <c r="P167" t="s">
        <v>27</v>
      </c>
    </row>
    <row r="168" spans="1:16" x14ac:dyDescent="0.2">
      <c r="A168" s="37" t="s">
        <v>54</v>
      </c>
      <c r="E168" s="41" t="s">
        <v>5</v>
      </c>
    </row>
    <row r="169" spans="1:16" x14ac:dyDescent="0.2">
      <c r="A169" s="37" t="s">
        <v>55</v>
      </c>
      <c r="E169" s="42" t="s">
        <v>5</v>
      </c>
    </row>
    <row r="170" spans="1:16" ht="25.5" x14ac:dyDescent="0.2">
      <c r="A170" t="s">
        <v>57</v>
      </c>
      <c r="E170" s="41" t="s">
        <v>2273</v>
      </c>
    </row>
    <row r="171" spans="1:16" x14ac:dyDescent="0.2">
      <c r="A171" t="s">
        <v>49</v>
      </c>
      <c r="B171" s="36" t="s">
        <v>200</v>
      </c>
      <c r="C171" s="36" t="s">
        <v>4117</v>
      </c>
      <c r="D171" s="37" t="s">
        <v>5</v>
      </c>
      <c r="E171" s="13" t="s">
        <v>4118</v>
      </c>
      <c r="F171" s="38" t="s">
        <v>288</v>
      </c>
      <c r="G171" s="39">
        <v>11</v>
      </c>
      <c r="H171" s="38">
        <v>0</v>
      </c>
      <c r="I171" s="38">
        <f>ROUND(G171*H171,6)</f>
        <v>0</v>
      </c>
      <c r="L171" s="40">
        <v>0</v>
      </c>
      <c r="M171" s="34">
        <f>ROUND(ROUND(L171,2)*ROUND(G171,3),2)</f>
        <v>0</v>
      </c>
      <c r="N171" s="38" t="s">
        <v>488</v>
      </c>
      <c r="O171">
        <f>(M171*21)/100</f>
        <v>0</v>
      </c>
      <c r="P171" t="s">
        <v>27</v>
      </c>
    </row>
    <row r="172" spans="1:16" x14ac:dyDescent="0.2">
      <c r="A172" s="37" t="s">
        <v>54</v>
      </c>
      <c r="E172" s="41" t="s">
        <v>5</v>
      </c>
    </row>
    <row r="173" spans="1:16" x14ac:dyDescent="0.2">
      <c r="A173" s="37" t="s">
        <v>55</v>
      </c>
      <c r="E173" s="42" t="s">
        <v>5</v>
      </c>
    </row>
    <row r="174" spans="1:16" ht="25.5" x14ac:dyDescent="0.2">
      <c r="A174" t="s">
        <v>57</v>
      </c>
      <c r="E174" s="41" t="s">
        <v>2273</v>
      </c>
    </row>
    <row r="175" spans="1:16" x14ac:dyDescent="0.2">
      <c r="A175" t="s">
        <v>49</v>
      </c>
      <c r="B175" s="36" t="s">
        <v>203</v>
      </c>
      <c r="C175" s="36" t="s">
        <v>3740</v>
      </c>
      <c r="D175" s="37" t="s">
        <v>5</v>
      </c>
      <c r="E175" s="13" t="s">
        <v>3741</v>
      </c>
      <c r="F175" s="38" t="s">
        <v>283</v>
      </c>
      <c r="G175" s="39">
        <v>0.81</v>
      </c>
      <c r="H175" s="38">
        <v>0</v>
      </c>
      <c r="I175" s="38">
        <f>ROUND(G175*H175,6)</f>
        <v>0</v>
      </c>
      <c r="L175" s="40">
        <v>0</v>
      </c>
      <c r="M175" s="34">
        <f>ROUND(ROUND(L175,2)*ROUND(G175,3),2)</f>
        <v>0</v>
      </c>
      <c r="N175" s="38" t="s">
        <v>488</v>
      </c>
      <c r="O175">
        <f>(M175*21)/100</f>
        <v>0</v>
      </c>
      <c r="P175" t="s">
        <v>27</v>
      </c>
    </row>
    <row r="176" spans="1:16" x14ac:dyDescent="0.2">
      <c r="A176" s="37" t="s">
        <v>54</v>
      </c>
      <c r="E176" s="41" t="s">
        <v>5</v>
      </c>
    </row>
    <row r="177" spans="1:16" x14ac:dyDescent="0.2">
      <c r="A177" s="37" t="s">
        <v>55</v>
      </c>
      <c r="E177" s="42" t="s">
        <v>4119</v>
      </c>
    </row>
    <row r="178" spans="1:16" ht="114.75" x14ac:dyDescent="0.2">
      <c r="A178" t="s">
        <v>57</v>
      </c>
      <c r="E178" s="41" t="s">
        <v>2658</v>
      </c>
    </row>
    <row r="179" spans="1:16" x14ac:dyDescent="0.2">
      <c r="A179" t="s">
        <v>46</v>
      </c>
      <c r="C179" s="33" t="s">
        <v>624</v>
      </c>
      <c r="E179" s="35" t="s">
        <v>625</v>
      </c>
      <c r="J179" s="34">
        <f>0</f>
        <v>0</v>
      </c>
      <c r="K179" s="34">
        <f>0</f>
        <v>0</v>
      </c>
      <c r="L179" s="34">
        <f>0+L180+L184+L188</f>
        <v>0</v>
      </c>
      <c r="M179" s="34">
        <f>0+M180+M184+M188</f>
        <v>0</v>
      </c>
    </row>
    <row r="180" spans="1:16" ht="25.5" x14ac:dyDescent="0.2">
      <c r="A180" t="s">
        <v>49</v>
      </c>
      <c r="B180" s="36" t="s">
        <v>207</v>
      </c>
      <c r="C180" s="36" t="s">
        <v>1718</v>
      </c>
      <c r="D180" s="37" t="s">
        <v>1719</v>
      </c>
      <c r="E180" s="13" t="s">
        <v>1720</v>
      </c>
      <c r="F180" s="38" t="s">
        <v>629</v>
      </c>
      <c r="G180" s="39">
        <v>505.4</v>
      </c>
      <c r="H180" s="38">
        <v>0</v>
      </c>
      <c r="I180" s="38">
        <f>ROUND(G180*H180,6)</f>
        <v>0</v>
      </c>
      <c r="L180" s="40">
        <v>0</v>
      </c>
      <c r="M180" s="34">
        <f>ROUND(ROUND(L180,2)*ROUND(G180,3),2)</f>
        <v>0</v>
      </c>
      <c r="N180" s="38" t="s">
        <v>269</v>
      </c>
      <c r="O180">
        <f>(M180*21)/100</f>
        <v>0</v>
      </c>
      <c r="P180" t="s">
        <v>27</v>
      </c>
    </row>
    <row r="181" spans="1:16" x14ac:dyDescent="0.2">
      <c r="A181" s="37" t="s">
        <v>54</v>
      </c>
      <c r="E181" s="41" t="s">
        <v>5</v>
      </c>
    </row>
    <row r="182" spans="1:16" x14ac:dyDescent="0.2">
      <c r="A182" s="37" t="s">
        <v>55</v>
      </c>
      <c r="E182" s="42" t="s">
        <v>4120</v>
      </c>
    </row>
    <row r="183" spans="1:16" ht="140.25" x14ac:dyDescent="0.2">
      <c r="A183" t="s">
        <v>57</v>
      </c>
      <c r="E183" s="41" t="s">
        <v>4048</v>
      </c>
    </row>
    <row r="184" spans="1:16" ht="25.5" x14ac:dyDescent="0.2">
      <c r="A184" t="s">
        <v>49</v>
      </c>
      <c r="B184" s="36" t="s">
        <v>211</v>
      </c>
      <c r="C184" s="36" t="s">
        <v>2290</v>
      </c>
      <c r="D184" s="37" t="s">
        <v>2291</v>
      </c>
      <c r="E184" s="13" t="s">
        <v>2292</v>
      </c>
      <c r="F184" s="38" t="s">
        <v>629</v>
      </c>
      <c r="G184" s="39">
        <v>848.57</v>
      </c>
      <c r="H184" s="38">
        <v>0</v>
      </c>
      <c r="I184" s="38">
        <f>ROUND(G184*H184,6)</f>
        <v>0</v>
      </c>
      <c r="L184" s="40">
        <v>0</v>
      </c>
      <c r="M184" s="34">
        <f>ROUND(ROUND(L184,2)*ROUND(G184,3),2)</f>
        <v>0</v>
      </c>
      <c r="N184" s="38" t="s">
        <v>269</v>
      </c>
      <c r="O184">
        <f>(M184*21)/100</f>
        <v>0</v>
      </c>
      <c r="P184" t="s">
        <v>27</v>
      </c>
    </row>
    <row r="185" spans="1:16" x14ac:dyDescent="0.2">
      <c r="A185" s="37" t="s">
        <v>54</v>
      </c>
      <c r="E185" s="41" t="s">
        <v>5</v>
      </c>
    </row>
    <row r="186" spans="1:16" x14ac:dyDescent="0.2">
      <c r="A186" s="37" t="s">
        <v>55</v>
      </c>
      <c r="E186" s="42" t="s">
        <v>4121</v>
      </c>
    </row>
    <row r="187" spans="1:16" ht="140.25" x14ac:dyDescent="0.2">
      <c r="A187" t="s">
        <v>57</v>
      </c>
      <c r="E187" s="41" t="s">
        <v>4048</v>
      </c>
    </row>
    <row r="188" spans="1:16" ht="25.5" x14ac:dyDescent="0.2">
      <c r="A188" t="s">
        <v>49</v>
      </c>
      <c r="B188" s="36" t="s">
        <v>214</v>
      </c>
      <c r="C188" s="36" t="s">
        <v>1579</v>
      </c>
      <c r="D188" s="37" t="s">
        <v>1580</v>
      </c>
      <c r="E188" s="13" t="s">
        <v>1581</v>
      </c>
      <c r="F188" s="38" t="s">
        <v>629</v>
      </c>
      <c r="G188" s="39">
        <v>20.78</v>
      </c>
      <c r="H188" s="38">
        <v>0</v>
      </c>
      <c r="I188" s="38">
        <f>ROUND(G188*H188,6)</f>
        <v>0</v>
      </c>
      <c r="L188" s="40">
        <v>0</v>
      </c>
      <c r="M188" s="34">
        <f>ROUND(ROUND(L188,2)*ROUND(G188,3),2)</f>
        <v>0</v>
      </c>
      <c r="N188" s="38" t="s">
        <v>269</v>
      </c>
      <c r="O188">
        <f>(M188*21)/100</f>
        <v>0</v>
      </c>
      <c r="P188" t="s">
        <v>27</v>
      </c>
    </row>
    <row r="189" spans="1:16" x14ac:dyDescent="0.2">
      <c r="A189" s="37" t="s">
        <v>54</v>
      </c>
      <c r="E189" s="41" t="s">
        <v>5</v>
      </c>
    </row>
    <row r="190" spans="1:16" ht="38.25" x14ac:dyDescent="0.2">
      <c r="A190" s="37" t="s">
        <v>55</v>
      </c>
      <c r="E190" s="42" t="s">
        <v>4122</v>
      </c>
    </row>
    <row r="191" spans="1:16" ht="140.25" x14ac:dyDescent="0.2">
      <c r="A191" t="s">
        <v>57</v>
      </c>
      <c r="E191" s="41" t="s">
        <v>4048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4123</v>
      </c>
      <c r="M3" s="43">
        <f>Rekapitulace!C65</f>
        <v>0</v>
      </c>
      <c r="N3" s="25" t="s">
        <v>0</v>
      </c>
      <c r="O3" t="s">
        <v>23</v>
      </c>
      <c r="P3" t="s">
        <v>27</v>
      </c>
    </row>
    <row r="4" spans="1:20" ht="32.1" customHeight="1" x14ac:dyDescent="0.2">
      <c r="A4" s="28" t="s">
        <v>20</v>
      </c>
      <c r="B4" s="29" t="s">
        <v>28</v>
      </c>
      <c r="C4" s="2" t="s">
        <v>4123</v>
      </c>
      <c r="D4" s="9"/>
      <c r="E4" s="3" t="s">
        <v>4124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COUNTIFS(L8:L26,"=0",A8:A26,"P")+COUNTIFS(L8:L26,"",A8:A26,"P")+SUM(Q8:Q26)</f>
        <v>5</v>
      </c>
    </row>
    <row r="8" spans="1:20" x14ac:dyDescent="0.2">
      <c r="A8" t="s">
        <v>44</v>
      </c>
      <c r="C8" s="30" t="s">
        <v>4127</v>
      </c>
      <c r="E8" s="32" t="s">
        <v>4126</v>
      </c>
      <c r="J8" s="31">
        <f>0+J9</f>
        <v>0</v>
      </c>
      <c r="K8" s="31">
        <f>0+K9</f>
        <v>0</v>
      </c>
      <c r="L8" s="31">
        <f>0+L9</f>
        <v>0</v>
      </c>
      <c r="M8" s="31">
        <f>0+M9</f>
        <v>0</v>
      </c>
    </row>
    <row r="9" spans="1:20" x14ac:dyDescent="0.2">
      <c r="A9" t="s">
        <v>46</v>
      </c>
      <c r="C9" s="33" t="s">
        <v>85</v>
      </c>
      <c r="E9" s="35" t="s">
        <v>4128</v>
      </c>
      <c r="J9" s="34">
        <f>0</f>
        <v>0</v>
      </c>
      <c r="K9" s="34">
        <f>0</f>
        <v>0</v>
      </c>
      <c r="L9" s="34">
        <f>0+L10+L14+L18+L22+L26</f>
        <v>0</v>
      </c>
      <c r="M9" s="34">
        <f>0+M10+M14+M18+M22+M26</f>
        <v>0</v>
      </c>
    </row>
    <row r="10" spans="1:20" x14ac:dyDescent="0.2">
      <c r="A10" t="s">
        <v>49</v>
      </c>
      <c r="B10" s="36" t="s">
        <v>47</v>
      </c>
      <c r="C10" s="36" t="s">
        <v>3146</v>
      </c>
      <c r="D10" s="37" t="s">
        <v>5</v>
      </c>
      <c r="E10" s="13" t="s">
        <v>3147</v>
      </c>
      <c r="F10" s="38" t="s">
        <v>283</v>
      </c>
      <c r="G10" s="39">
        <v>34.587000000000003</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4129</v>
      </c>
    </row>
    <row r="13" spans="1:20" ht="318.75" x14ac:dyDescent="0.2">
      <c r="A13" t="s">
        <v>57</v>
      </c>
      <c r="E13" s="41" t="s">
        <v>4130</v>
      </c>
    </row>
    <row r="14" spans="1:20" x14ac:dyDescent="0.2">
      <c r="A14" t="s">
        <v>49</v>
      </c>
      <c r="B14" s="36" t="s">
        <v>27</v>
      </c>
      <c r="C14" s="36" t="s">
        <v>291</v>
      </c>
      <c r="D14" s="37" t="s">
        <v>5</v>
      </c>
      <c r="E14" s="13" t="s">
        <v>292</v>
      </c>
      <c r="F14" s="38" t="s">
        <v>283</v>
      </c>
      <c r="G14" s="39">
        <v>2.4239999999999999</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4131</v>
      </c>
    </row>
    <row r="17" spans="1:16" ht="229.5" x14ac:dyDescent="0.2">
      <c r="A17" t="s">
        <v>57</v>
      </c>
      <c r="E17" s="41" t="s">
        <v>2731</v>
      </c>
    </row>
    <row r="18" spans="1:16" x14ac:dyDescent="0.2">
      <c r="A18" t="s">
        <v>49</v>
      </c>
      <c r="B18" s="36" t="s">
        <v>26</v>
      </c>
      <c r="C18" s="36" t="s">
        <v>4132</v>
      </c>
      <c r="D18" s="37" t="s">
        <v>5</v>
      </c>
      <c r="E18" s="13" t="s">
        <v>4133</v>
      </c>
      <c r="F18" s="38" t="s">
        <v>629</v>
      </c>
      <c r="G18" s="39">
        <v>0.25</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5</v>
      </c>
    </row>
    <row r="21" spans="1:16" ht="267.75" x14ac:dyDescent="0.2">
      <c r="A21" t="s">
        <v>57</v>
      </c>
      <c r="E21" s="41" t="s">
        <v>2435</v>
      </c>
    </row>
    <row r="22" spans="1:16" x14ac:dyDescent="0.2">
      <c r="A22" t="s">
        <v>49</v>
      </c>
      <c r="B22" s="36" t="s">
        <v>65</v>
      </c>
      <c r="C22" s="36" t="s">
        <v>4134</v>
      </c>
      <c r="D22" s="37" t="s">
        <v>5</v>
      </c>
      <c r="E22" s="13" t="s">
        <v>4135</v>
      </c>
      <c r="F22" s="38" t="s">
        <v>283</v>
      </c>
      <c r="G22" s="39">
        <v>7.2709999999999999</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4136</v>
      </c>
    </row>
    <row r="25" spans="1:16" ht="357" x14ac:dyDescent="0.2">
      <c r="A25" t="s">
        <v>57</v>
      </c>
      <c r="E25" s="41" t="s">
        <v>4137</v>
      </c>
    </row>
    <row r="26" spans="1:16" ht="25.5" x14ac:dyDescent="0.2">
      <c r="A26" t="s">
        <v>49</v>
      </c>
      <c r="B26" s="36" t="s">
        <v>69</v>
      </c>
      <c r="C26" s="36" t="s">
        <v>4138</v>
      </c>
      <c r="D26" s="37" t="s">
        <v>5</v>
      </c>
      <c r="E26" s="13" t="s">
        <v>4139</v>
      </c>
      <c r="F26" s="38" t="s">
        <v>283</v>
      </c>
      <c r="G26" s="39">
        <v>11.316000000000001</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4140</v>
      </c>
    </row>
    <row r="29" spans="1:16" ht="267.75" x14ac:dyDescent="0.2">
      <c r="A29" t="s">
        <v>57</v>
      </c>
      <c r="E29" s="41" t="s">
        <v>2106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4123</v>
      </c>
      <c r="M3" s="43">
        <f>Rekapitulace!C65</f>
        <v>0</v>
      </c>
      <c r="N3" s="25" t="s">
        <v>0</v>
      </c>
      <c r="O3" t="s">
        <v>23</v>
      </c>
      <c r="P3" t="s">
        <v>27</v>
      </c>
    </row>
    <row r="4" spans="1:20" ht="32.1" customHeight="1" x14ac:dyDescent="0.2">
      <c r="A4" s="28" t="s">
        <v>20</v>
      </c>
      <c r="B4" s="29" t="s">
        <v>28</v>
      </c>
      <c r="C4" s="2" t="s">
        <v>4123</v>
      </c>
      <c r="D4" s="9"/>
      <c r="E4" s="3" t="s">
        <v>4124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COUNTIFS(L8:L161,"=0",A8:A161,"P")+COUNTIFS(L8:L161,"",A8:A161,"P")+SUM(Q8:Q161)</f>
        <v>37</v>
      </c>
    </row>
    <row r="8" spans="1:20" x14ac:dyDescent="0.2">
      <c r="A8" t="s">
        <v>44</v>
      </c>
      <c r="C8" s="30" t="s">
        <v>4143</v>
      </c>
      <c r="E8" s="32" t="s">
        <v>4142</v>
      </c>
      <c r="J8" s="31">
        <f>0+J9+J14+J27+J32+J41+J50+J87+J156</f>
        <v>0</v>
      </c>
      <c r="K8" s="31">
        <f>0+K9+K14+K27+K32+K41+K50+K87+K156</f>
        <v>0</v>
      </c>
      <c r="L8" s="31">
        <f>0+L9+L14+L27+L32+L41+L50+L87+L156</f>
        <v>0</v>
      </c>
      <c r="M8" s="31">
        <f>0+M9+M14+M27+M32+M41+M50+M87+M156</f>
        <v>0</v>
      </c>
    </row>
    <row r="9" spans="1:20" x14ac:dyDescent="0.2">
      <c r="A9" t="s">
        <v>46</v>
      </c>
      <c r="C9" s="33" t="s">
        <v>711</v>
      </c>
      <c r="E9" s="35" t="s">
        <v>2304</v>
      </c>
      <c r="J9" s="34">
        <f>0</f>
        <v>0</v>
      </c>
      <c r="K9" s="34">
        <f>0</f>
        <v>0</v>
      </c>
      <c r="L9" s="34">
        <f>0+L10</f>
        <v>0</v>
      </c>
      <c r="M9" s="34">
        <f>0+M10</f>
        <v>0</v>
      </c>
    </row>
    <row r="10" spans="1:20" x14ac:dyDescent="0.2">
      <c r="A10" t="s">
        <v>49</v>
      </c>
      <c r="B10" s="36" t="s">
        <v>47</v>
      </c>
      <c r="C10" s="36" t="s">
        <v>4144</v>
      </c>
      <c r="D10" s="37" t="s">
        <v>5</v>
      </c>
      <c r="E10" s="13" t="s">
        <v>4145</v>
      </c>
      <c r="F10" s="38" t="s">
        <v>1355</v>
      </c>
      <c r="G10" s="39">
        <v>1</v>
      </c>
      <c r="H10" s="38">
        <v>0</v>
      </c>
      <c r="I10" s="38">
        <f>ROUND(G10*H10,6)</f>
        <v>0</v>
      </c>
      <c r="L10" s="40">
        <v>0</v>
      </c>
      <c r="M10" s="34">
        <f>ROUND(ROUND(L10,2)*ROUND(G10,3),2)</f>
        <v>0</v>
      </c>
      <c r="N10" s="38" t="s">
        <v>269</v>
      </c>
      <c r="O10">
        <f>(M10*21)/100</f>
        <v>0</v>
      </c>
      <c r="P10" t="s">
        <v>27</v>
      </c>
    </row>
    <row r="11" spans="1:20" ht="38.25" x14ac:dyDescent="0.2">
      <c r="A11" s="37" t="s">
        <v>54</v>
      </c>
      <c r="E11" s="41" t="s">
        <v>4146</v>
      </c>
    </row>
    <row r="12" spans="1:20" x14ac:dyDescent="0.2">
      <c r="A12" s="37" t="s">
        <v>55</v>
      </c>
      <c r="E12" s="42" t="s">
        <v>5</v>
      </c>
    </row>
    <row r="13" spans="1:20" x14ac:dyDescent="0.2">
      <c r="A13" t="s">
        <v>57</v>
      </c>
      <c r="E13" s="41" t="s">
        <v>3894</v>
      </c>
    </row>
    <row r="14" spans="1:20" x14ac:dyDescent="0.2">
      <c r="A14" t="s">
        <v>46</v>
      </c>
      <c r="C14" s="33" t="s">
        <v>47</v>
      </c>
      <c r="E14" s="35" t="s">
        <v>501</v>
      </c>
      <c r="J14" s="34">
        <f>0</f>
        <v>0</v>
      </c>
      <c r="K14" s="34">
        <f>0</f>
        <v>0</v>
      </c>
      <c r="L14" s="34">
        <f>0+L15+L19+L23</f>
        <v>0</v>
      </c>
      <c r="M14" s="34">
        <f>0+M15+M19+M23</f>
        <v>0</v>
      </c>
    </row>
    <row r="15" spans="1:20" x14ac:dyDescent="0.2">
      <c r="A15" t="s">
        <v>49</v>
      </c>
      <c r="B15" s="36" t="s">
        <v>27</v>
      </c>
      <c r="C15" s="36" t="s">
        <v>4147</v>
      </c>
      <c r="D15" s="37" t="s">
        <v>5</v>
      </c>
      <c r="E15" s="13" t="s">
        <v>4148</v>
      </c>
      <c r="F15" s="38" t="s">
        <v>283</v>
      </c>
      <c r="G15" s="39">
        <v>163</v>
      </c>
      <c r="H15" s="38">
        <v>0</v>
      </c>
      <c r="I15" s="38">
        <f>ROUND(G15*H15,6)</f>
        <v>0</v>
      </c>
      <c r="L15" s="40">
        <v>0</v>
      </c>
      <c r="M15" s="34">
        <f>ROUND(ROUND(L15,2)*ROUND(G15,3),2)</f>
        <v>0</v>
      </c>
      <c r="N15" s="38" t="s">
        <v>488</v>
      </c>
      <c r="O15">
        <f>(M15*21)/100</f>
        <v>0</v>
      </c>
      <c r="P15" t="s">
        <v>27</v>
      </c>
    </row>
    <row r="16" spans="1:20" x14ac:dyDescent="0.2">
      <c r="A16" s="37" t="s">
        <v>54</v>
      </c>
      <c r="E16" s="41" t="s">
        <v>4149</v>
      </c>
    </row>
    <row r="17" spans="1:16" x14ac:dyDescent="0.2">
      <c r="A17" s="37" t="s">
        <v>55</v>
      </c>
      <c r="E17" s="42" t="s">
        <v>4150</v>
      </c>
    </row>
    <row r="18" spans="1:16" ht="369.75" x14ac:dyDescent="0.2">
      <c r="A18" t="s">
        <v>57</v>
      </c>
      <c r="E18" s="41" t="s">
        <v>4151</v>
      </c>
    </row>
    <row r="19" spans="1:16" x14ac:dyDescent="0.2">
      <c r="A19" t="s">
        <v>49</v>
      </c>
      <c r="B19" s="36" t="s">
        <v>26</v>
      </c>
      <c r="C19" s="36" t="s">
        <v>4152</v>
      </c>
      <c r="D19" s="37" t="s">
        <v>5</v>
      </c>
      <c r="E19" s="13" t="s">
        <v>4153</v>
      </c>
      <c r="F19" s="38" t="s">
        <v>283</v>
      </c>
      <c r="G19" s="39">
        <v>6.4</v>
      </c>
      <c r="H19" s="38">
        <v>0</v>
      </c>
      <c r="I19" s="38">
        <f>ROUND(G19*H19,6)</f>
        <v>0</v>
      </c>
      <c r="L19" s="40">
        <v>0</v>
      </c>
      <c r="M19" s="34">
        <f>ROUND(ROUND(L19,2)*ROUND(G19,3),2)</f>
        <v>0</v>
      </c>
      <c r="N19" s="38" t="s">
        <v>488</v>
      </c>
      <c r="O19">
        <f>(M19*21)/100</f>
        <v>0</v>
      </c>
      <c r="P19" t="s">
        <v>27</v>
      </c>
    </row>
    <row r="20" spans="1:16" x14ac:dyDescent="0.2">
      <c r="A20" s="37" t="s">
        <v>54</v>
      </c>
      <c r="E20" s="41" t="s">
        <v>4154</v>
      </c>
    </row>
    <row r="21" spans="1:16" x14ac:dyDescent="0.2">
      <c r="A21" s="37" t="s">
        <v>55</v>
      </c>
      <c r="E21" s="42" t="s">
        <v>4155</v>
      </c>
    </row>
    <row r="22" spans="1:16" ht="255" x14ac:dyDescent="0.2">
      <c r="A22" t="s">
        <v>57</v>
      </c>
      <c r="E22" s="41" t="s">
        <v>4156</v>
      </c>
    </row>
    <row r="23" spans="1:16" x14ac:dyDescent="0.2">
      <c r="A23" t="s">
        <v>49</v>
      </c>
      <c r="B23" s="36" t="s">
        <v>65</v>
      </c>
      <c r="C23" s="36" t="s">
        <v>1617</v>
      </c>
      <c r="D23" s="37" t="s">
        <v>5</v>
      </c>
      <c r="E23" s="13" t="s">
        <v>1618</v>
      </c>
      <c r="F23" s="38" t="s">
        <v>504</v>
      </c>
      <c r="G23" s="39">
        <v>631</v>
      </c>
      <c r="H23" s="38">
        <v>0</v>
      </c>
      <c r="I23" s="38">
        <f>ROUND(G23*H23,6)</f>
        <v>0</v>
      </c>
      <c r="L23" s="40">
        <v>0</v>
      </c>
      <c r="M23" s="34">
        <f>ROUND(ROUND(L23,2)*ROUND(G23,3),2)</f>
        <v>0</v>
      </c>
      <c r="N23" s="38" t="s">
        <v>488</v>
      </c>
      <c r="O23">
        <f>(M23*21)/100</f>
        <v>0</v>
      </c>
      <c r="P23" t="s">
        <v>27</v>
      </c>
    </row>
    <row r="24" spans="1:16" x14ac:dyDescent="0.2">
      <c r="A24" s="37" t="s">
        <v>54</v>
      </c>
      <c r="E24" s="41" t="s">
        <v>4157</v>
      </c>
    </row>
    <row r="25" spans="1:16" x14ac:dyDescent="0.2">
      <c r="A25" s="37" t="s">
        <v>55</v>
      </c>
      <c r="E25" s="42" t="s">
        <v>5</v>
      </c>
    </row>
    <row r="26" spans="1:16" ht="25.5" x14ac:dyDescent="0.2">
      <c r="A26" t="s">
        <v>57</v>
      </c>
      <c r="E26" s="41" t="s">
        <v>1741</v>
      </c>
    </row>
    <row r="27" spans="1:16" x14ac:dyDescent="0.2">
      <c r="A27" t="s">
        <v>46</v>
      </c>
      <c r="C27" s="33" t="s">
        <v>27</v>
      </c>
      <c r="E27" s="35" t="s">
        <v>1632</v>
      </c>
      <c r="J27" s="34">
        <f>0</f>
        <v>0</v>
      </c>
      <c r="K27" s="34">
        <f>0</f>
        <v>0</v>
      </c>
      <c r="L27" s="34">
        <f>0+L28</f>
        <v>0</v>
      </c>
      <c r="M27" s="34">
        <f>0+M28</f>
        <v>0</v>
      </c>
    </row>
    <row r="28" spans="1:16" x14ac:dyDescent="0.2">
      <c r="A28" t="s">
        <v>49</v>
      </c>
      <c r="B28" s="36" t="s">
        <v>69</v>
      </c>
      <c r="C28" s="36" t="s">
        <v>4158</v>
      </c>
      <c r="D28" s="37" t="s">
        <v>5</v>
      </c>
      <c r="E28" s="13" t="s">
        <v>4159</v>
      </c>
      <c r="F28" s="38" t="s">
        <v>283</v>
      </c>
      <c r="G28" s="39">
        <v>5.25</v>
      </c>
      <c r="H28" s="38">
        <v>0</v>
      </c>
      <c r="I28" s="38">
        <f>ROUND(G28*H28,6)</f>
        <v>0</v>
      </c>
      <c r="L28" s="40">
        <v>0</v>
      </c>
      <c r="M28" s="34">
        <f>ROUND(ROUND(L28,2)*ROUND(G28,3),2)</f>
        <v>0</v>
      </c>
      <c r="N28" s="38" t="s">
        <v>269</v>
      </c>
      <c r="O28">
        <f>(M28*21)/100</f>
        <v>0</v>
      </c>
      <c r="P28" t="s">
        <v>27</v>
      </c>
    </row>
    <row r="29" spans="1:16" x14ac:dyDescent="0.2">
      <c r="A29" s="37" t="s">
        <v>54</v>
      </c>
      <c r="E29" s="41" t="s">
        <v>4160</v>
      </c>
    </row>
    <row r="30" spans="1:16" x14ac:dyDescent="0.2">
      <c r="A30" s="37" t="s">
        <v>55</v>
      </c>
      <c r="E30" s="42" t="s">
        <v>4161</v>
      </c>
    </row>
    <row r="31" spans="1:16" ht="51" x14ac:dyDescent="0.2">
      <c r="A31" t="s">
        <v>57</v>
      </c>
      <c r="E31" s="41" t="s">
        <v>2364</v>
      </c>
    </row>
    <row r="32" spans="1:16" x14ac:dyDescent="0.2">
      <c r="A32" t="s">
        <v>46</v>
      </c>
      <c r="C32" s="33" t="s">
        <v>26</v>
      </c>
      <c r="E32" s="35" t="s">
        <v>1742</v>
      </c>
      <c r="J32" s="34">
        <f>0</f>
        <v>0</v>
      </c>
      <c r="K32" s="34">
        <f>0</f>
        <v>0</v>
      </c>
      <c r="L32" s="34">
        <f>0+L33+L37</f>
        <v>0</v>
      </c>
      <c r="M32" s="34">
        <f>0+M33+M37</f>
        <v>0</v>
      </c>
    </row>
    <row r="33" spans="1:16" x14ac:dyDescent="0.2">
      <c r="A33" t="s">
        <v>49</v>
      </c>
      <c r="B33" s="36" t="s">
        <v>73</v>
      </c>
      <c r="C33" s="36" t="s">
        <v>1962</v>
      </c>
      <c r="D33" s="37" t="s">
        <v>5</v>
      </c>
      <c r="E33" s="13" t="s">
        <v>1963</v>
      </c>
      <c r="F33" s="38" t="s">
        <v>1828</v>
      </c>
      <c r="G33" s="39">
        <v>128</v>
      </c>
      <c r="H33" s="38">
        <v>0</v>
      </c>
      <c r="I33" s="38">
        <f>ROUND(G33*H33,6)</f>
        <v>0</v>
      </c>
      <c r="L33" s="40">
        <v>0</v>
      </c>
      <c r="M33" s="34">
        <f>ROUND(ROUND(L33,2)*ROUND(G33,3),2)</f>
        <v>0</v>
      </c>
      <c r="N33" s="38" t="s">
        <v>488</v>
      </c>
      <c r="O33">
        <f>(M33*21)/100</f>
        <v>0</v>
      </c>
      <c r="P33" t="s">
        <v>27</v>
      </c>
    </row>
    <row r="34" spans="1:16" x14ac:dyDescent="0.2">
      <c r="A34" s="37" t="s">
        <v>54</v>
      </c>
      <c r="E34" s="41" t="s">
        <v>4162</v>
      </c>
    </row>
    <row r="35" spans="1:16" x14ac:dyDescent="0.2">
      <c r="A35" s="37" t="s">
        <v>55</v>
      </c>
      <c r="E35" s="42" t="s">
        <v>4163</v>
      </c>
    </row>
    <row r="36" spans="1:16" ht="38.25" x14ac:dyDescent="0.2">
      <c r="A36" t="s">
        <v>57</v>
      </c>
      <c r="E36" s="41" t="s">
        <v>2905</v>
      </c>
    </row>
    <row r="37" spans="1:16" x14ac:dyDescent="0.2">
      <c r="A37" t="s">
        <v>49</v>
      </c>
      <c r="B37" s="36" t="s">
        <v>77</v>
      </c>
      <c r="C37" s="36" t="s">
        <v>4164</v>
      </c>
      <c r="D37" s="37" t="s">
        <v>5</v>
      </c>
      <c r="E37" s="13" t="s">
        <v>4165</v>
      </c>
      <c r="F37" s="38" t="s">
        <v>283</v>
      </c>
      <c r="G37" s="39">
        <v>2.964</v>
      </c>
      <c r="H37" s="38">
        <v>0</v>
      </c>
      <c r="I37" s="38">
        <f>ROUND(G37*H37,6)</f>
        <v>0</v>
      </c>
      <c r="L37" s="40">
        <v>0</v>
      </c>
      <c r="M37" s="34">
        <f>ROUND(ROUND(L37,2)*ROUND(G37,3),2)</f>
        <v>0</v>
      </c>
      <c r="N37" s="38" t="s">
        <v>269</v>
      </c>
      <c r="O37">
        <f>(M37*21)/100</f>
        <v>0</v>
      </c>
      <c r="P37" t="s">
        <v>27</v>
      </c>
    </row>
    <row r="38" spans="1:16" ht="25.5" x14ac:dyDescent="0.2">
      <c r="A38" s="37" t="s">
        <v>54</v>
      </c>
      <c r="E38" s="41" t="s">
        <v>4166</v>
      </c>
    </row>
    <row r="39" spans="1:16" x14ac:dyDescent="0.2">
      <c r="A39" s="37" t="s">
        <v>55</v>
      </c>
      <c r="E39" s="42" t="s">
        <v>4167</v>
      </c>
    </row>
    <row r="40" spans="1:16" ht="204" x14ac:dyDescent="0.2">
      <c r="A40" t="s">
        <v>57</v>
      </c>
      <c r="E40" s="41" t="s">
        <v>4168</v>
      </c>
    </row>
    <row r="41" spans="1:16" x14ac:dyDescent="0.2">
      <c r="A41" t="s">
        <v>46</v>
      </c>
      <c r="C41" s="33" t="s">
        <v>69</v>
      </c>
      <c r="E41" s="35" t="s">
        <v>2227</v>
      </c>
      <c r="J41" s="34">
        <f>0</f>
        <v>0</v>
      </c>
      <c r="K41" s="34">
        <f>0</f>
        <v>0</v>
      </c>
      <c r="L41" s="34">
        <f>0+L42+L46</f>
        <v>0</v>
      </c>
      <c r="M41" s="34">
        <f>0+M42+M46</f>
        <v>0</v>
      </c>
    </row>
    <row r="42" spans="1:16" x14ac:dyDescent="0.2">
      <c r="A42" t="s">
        <v>49</v>
      </c>
      <c r="B42" s="36" t="s">
        <v>81</v>
      </c>
      <c r="C42" s="36" t="s">
        <v>3954</v>
      </c>
      <c r="D42" s="37" t="s">
        <v>5</v>
      </c>
      <c r="E42" s="13" t="s">
        <v>3955</v>
      </c>
      <c r="F42" s="38" t="s">
        <v>504</v>
      </c>
      <c r="G42" s="39">
        <v>631</v>
      </c>
      <c r="H42" s="38">
        <v>0</v>
      </c>
      <c r="I42" s="38">
        <f>ROUND(G42*H42,6)</f>
        <v>0</v>
      </c>
      <c r="L42" s="40">
        <v>0</v>
      </c>
      <c r="M42" s="34">
        <f>ROUND(ROUND(L42,2)*ROUND(G42,3),2)</f>
        <v>0</v>
      </c>
      <c r="N42" s="38" t="s">
        <v>488</v>
      </c>
      <c r="O42">
        <f>(M42*21)/100</f>
        <v>0</v>
      </c>
      <c r="P42" t="s">
        <v>27</v>
      </c>
    </row>
    <row r="43" spans="1:16" x14ac:dyDescent="0.2">
      <c r="A43" s="37" t="s">
        <v>54</v>
      </c>
      <c r="E43" s="41" t="s">
        <v>4169</v>
      </c>
    </row>
    <row r="44" spans="1:16" x14ac:dyDescent="0.2">
      <c r="A44" s="37" t="s">
        <v>55</v>
      </c>
      <c r="E44" s="42" t="s">
        <v>5</v>
      </c>
    </row>
    <row r="45" spans="1:16" ht="51" x14ac:dyDescent="0.2">
      <c r="A45" t="s">
        <v>57</v>
      </c>
      <c r="E45" s="41" t="s">
        <v>4170</v>
      </c>
    </row>
    <row r="46" spans="1:16" x14ac:dyDescent="0.2">
      <c r="A46" t="s">
        <v>49</v>
      </c>
      <c r="B46" s="36" t="s">
        <v>85</v>
      </c>
      <c r="C46" s="36" t="s">
        <v>2232</v>
      </c>
      <c r="D46" s="37" t="s">
        <v>5</v>
      </c>
      <c r="E46" s="13" t="s">
        <v>2233</v>
      </c>
      <c r="F46" s="38" t="s">
        <v>504</v>
      </c>
      <c r="G46" s="39">
        <v>631</v>
      </c>
      <c r="H46" s="38">
        <v>0</v>
      </c>
      <c r="I46" s="38">
        <f>ROUND(G46*H46,6)</f>
        <v>0</v>
      </c>
      <c r="L46" s="40">
        <v>0</v>
      </c>
      <c r="M46" s="34">
        <f>ROUND(ROUND(L46,2)*ROUND(G46,3),2)</f>
        <v>0</v>
      </c>
      <c r="N46" s="38" t="s">
        <v>488</v>
      </c>
      <c r="O46">
        <f>(M46*21)/100</f>
        <v>0</v>
      </c>
      <c r="P46" t="s">
        <v>27</v>
      </c>
    </row>
    <row r="47" spans="1:16" x14ac:dyDescent="0.2">
      <c r="A47" s="37" t="s">
        <v>54</v>
      </c>
      <c r="E47" s="41" t="s">
        <v>4171</v>
      </c>
    </row>
    <row r="48" spans="1:16" x14ac:dyDescent="0.2">
      <c r="A48" s="37" t="s">
        <v>55</v>
      </c>
      <c r="E48" s="42" t="s">
        <v>5</v>
      </c>
    </row>
    <row r="49" spans="1:16" ht="51" x14ac:dyDescent="0.2">
      <c r="A49" t="s">
        <v>57</v>
      </c>
      <c r="E49" s="41" t="s">
        <v>4170</v>
      </c>
    </row>
    <row r="50" spans="1:16" x14ac:dyDescent="0.2">
      <c r="A50" t="s">
        <v>46</v>
      </c>
      <c r="C50" s="33" t="s">
        <v>77</v>
      </c>
      <c r="E50" s="35" t="s">
        <v>1673</v>
      </c>
      <c r="J50" s="34">
        <f>0</f>
        <v>0</v>
      </c>
      <c r="K50" s="34">
        <f>0</f>
        <v>0</v>
      </c>
      <c r="L50" s="34">
        <f>0+L51+L55+L59+L63+L67+L71+L75+L79+L83</f>
        <v>0</v>
      </c>
      <c r="M50" s="34">
        <f>0+M51+M55+M59+M63+M67+M71+M75+M79+M83</f>
        <v>0</v>
      </c>
    </row>
    <row r="51" spans="1:16" x14ac:dyDescent="0.2">
      <c r="A51" t="s">
        <v>49</v>
      </c>
      <c r="B51" s="36" t="s">
        <v>88</v>
      </c>
      <c r="C51" s="36" t="s">
        <v>4172</v>
      </c>
      <c r="D51" s="37" t="s">
        <v>2322</v>
      </c>
      <c r="E51" s="13" t="s">
        <v>4173</v>
      </c>
      <c r="F51" s="38" t="s">
        <v>52</v>
      </c>
      <c r="G51" s="39">
        <v>1</v>
      </c>
      <c r="H51" s="38">
        <v>0</v>
      </c>
      <c r="I51" s="38">
        <f>ROUND(G51*H51,6)</f>
        <v>0</v>
      </c>
      <c r="L51" s="40">
        <v>0</v>
      </c>
      <c r="M51" s="34">
        <f>ROUND(ROUND(L51,2)*ROUND(G51,3),2)</f>
        <v>0</v>
      </c>
      <c r="N51" s="38" t="s">
        <v>269</v>
      </c>
      <c r="O51">
        <f>(M51*21)/100</f>
        <v>0</v>
      </c>
      <c r="P51" t="s">
        <v>27</v>
      </c>
    </row>
    <row r="52" spans="1:16" ht="51" x14ac:dyDescent="0.2">
      <c r="A52" s="37" t="s">
        <v>54</v>
      </c>
      <c r="E52" s="41" t="s">
        <v>4174</v>
      </c>
    </row>
    <row r="53" spans="1:16" x14ac:dyDescent="0.2">
      <c r="A53" s="37" t="s">
        <v>55</v>
      </c>
      <c r="E53" s="42" t="s">
        <v>5</v>
      </c>
    </row>
    <row r="54" spans="1:16" ht="51" x14ac:dyDescent="0.2">
      <c r="A54" t="s">
        <v>57</v>
      </c>
      <c r="E54" s="41" t="s">
        <v>4175</v>
      </c>
    </row>
    <row r="55" spans="1:16" x14ac:dyDescent="0.2">
      <c r="A55" t="s">
        <v>49</v>
      </c>
      <c r="B55" s="36" t="s">
        <v>91</v>
      </c>
      <c r="C55" s="36" t="s">
        <v>4172</v>
      </c>
      <c r="D55" s="37" t="s">
        <v>2325</v>
      </c>
      <c r="E55" s="13" t="s">
        <v>4173</v>
      </c>
      <c r="F55" s="38" t="s">
        <v>52</v>
      </c>
      <c r="G55" s="39">
        <v>1</v>
      </c>
      <c r="H55" s="38">
        <v>0</v>
      </c>
      <c r="I55" s="38">
        <f>ROUND(G55*H55,6)</f>
        <v>0</v>
      </c>
      <c r="L55" s="40">
        <v>0</v>
      </c>
      <c r="M55" s="34">
        <f>ROUND(ROUND(L55,2)*ROUND(G55,3),2)</f>
        <v>0</v>
      </c>
      <c r="N55" s="38" t="s">
        <v>269</v>
      </c>
      <c r="O55">
        <f>(M55*21)/100</f>
        <v>0</v>
      </c>
      <c r="P55" t="s">
        <v>27</v>
      </c>
    </row>
    <row r="56" spans="1:16" ht="51" x14ac:dyDescent="0.2">
      <c r="A56" s="37" t="s">
        <v>54</v>
      </c>
      <c r="E56" s="41" t="s">
        <v>4176</v>
      </c>
    </row>
    <row r="57" spans="1:16" x14ac:dyDescent="0.2">
      <c r="A57" s="37" t="s">
        <v>55</v>
      </c>
      <c r="E57" s="42" t="s">
        <v>5</v>
      </c>
    </row>
    <row r="58" spans="1:16" ht="51" x14ac:dyDescent="0.2">
      <c r="A58" t="s">
        <v>57</v>
      </c>
      <c r="E58" s="41" t="s">
        <v>4175</v>
      </c>
    </row>
    <row r="59" spans="1:16" x14ac:dyDescent="0.2">
      <c r="A59" t="s">
        <v>49</v>
      </c>
      <c r="B59" s="36" t="s">
        <v>95</v>
      </c>
      <c r="C59" s="36" t="s">
        <v>4172</v>
      </c>
      <c r="D59" s="37" t="s">
        <v>4177</v>
      </c>
      <c r="E59" s="13" t="s">
        <v>4173</v>
      </c>
      <c r="F59" s="38" t="s">
        <v>52</v>
      </c>
      <c r="G59" s="39">
        <v>2</v>
      </c>
      <c r="H59" s="38">
        <v>0</v>
      </c>
      <c r="I59" s="38">
        <f>ROUND(G59*H59,6)</f>
        <v>0</v>
      </c>
      <c r="L59" s="40">
        <v>0</v>
      </c>
      <c r="M59" s="34">
        <f>ROUND(ROUND(L59,2)*ROUND(G59,3),2)</f>
        <v>0</v>
      </c>
      <c r="N59" s="38" t="s">
        <v>269</v>
      </c>
      <c r="O59">
        <f>(M59*21)/100</f>
        <v>0</v>
      </c>
      <c r="P59" t="s">
        <v>27</v>
      </c>
    </row>
    <row r="60" spans="1:16" ht="51" x14ac:dyDescent="0.2">
      <c r="A60" s="37" t="s">
        <v>54</v>
      </c>
      <c r="E60" s="41" t="s">
        <v>4178</v>
      </c>
    </row>
    <row r="61" spans="1:16" x14ac:dyDescent="0.2">
      <c r="A61" s="37" t="s">
        <v>55</v>
      </c>
      <c r="E61" s="42" t="s">
        <v>5</v>
      </c>
    </row>
    <row r="62" spans="1:16" ht="51" x14ac:dyDescent="0.2">
      <c r="A62" t="s">
        <v>57</v>
      </c>
      <c r="E62" s="41" t="s">
        <v>4175</v>
      </c>
    </row>
    <row r="63" spans="1:16" x14ac:dyDescent="0.2">
      <c r="A63" t="s">
        <v>49</v>
      </c>
      <c r="B63" s="36" t="s">
        <v>98</v>
      </c>
      <c r="C63" s="36" t="s">
        <v>4172</v>
      </c>
      <c r="D63" s="37" t="s">
        <v>4179</v>
      </c>
      <c r="E63" s="13" t="s">
        <v>4173</v>
      </c>
      <c r="F63" s="38" t="s">
        <v>52</v>
      </c>
      <c r="G63" s="39">
        <v>1</v>
      </c>
      <c r="H63" s="38">
        <v>0</v>
      </c>
      <c r="I63" s="38">
        <f>ROUND(G63*H63,6)</f>
        <v>0</v>
      </c>
      <c r="L63" s="40">
        <v>0</v>
      </c>
      <c r="M63" s="34">
        <f>ROUND(ROUND(L63,2)*ROUND(G63,3),2)</f>
        <v>0</v>
      </c>
      <c r="N63" s="38" t="s">
        <v>269</v>
      </c>
      <c r="O63">
        <f>(M63*21)/100</f>
        <v>0</v>
      </c>
      <c r="P63" t="s">
        <v>27</v>
      </c>
    </row>
    <row r="64" spans="1:16" ht="51" x14ac:dyDescent="0.2">
      <c r="A64" s="37" t="s">
        <v>54</v>
      </c>
      <c r="E64" s="41" t="s">
        <v>4180</v>
      </c>
    </row>
    <row r="65" spans="1:16" x14ac:dyDescent="0.2">
      <c r="A65" s="37" t="s">
        <v>55</v>
      </c>
      <c r="E65" s="42" t="s">
        <v>5</v>
      </c>
    </row>
    <row r="66" spans="1:16" ht="51" x14ac:dyDescent="0.2">
      <c r="A66" t="s">
        <v>57</v>
      </c>
      <c r="E66" s="41" t="s">
        <v>4175</v>
      </c>
    </row>
    <row r="67" spans="1:16" x14ac:dyDescent="0.2">
      <c r="A67" t="s">
        <v>49</v>
      </c>
      <c r="B67" s="36" t="s">
        <v>101</v>
      </c>
      <c r="C67" s="36" t="s">
        <v>4172</v>
      </c>
      <c r="D67" s="37" t="s">
        <v>4181</v>
      </c>
      <c r="E67" s="13" t="s">
        <v>4173</v>
      </c>
      <c r="F67" s="38" t="s">
        <v>52</v>
      </c>
      <c r="G67" s="39">
        <v>1</v>
      </c>
      <c r="H67" s="38">
        <v>0</v>
      </c>
      <c r="I67" s="38">
        <f>ROUND(G67*H67,6)</f>
        <v>0</v>
      </c>
      <c r="L67" s="40">
        <v>0</v>
      </c>
      <c r="M67" s="34">
        <f>ROUND(ROUND(L67,2)*ROUND(G67,3),2)</f>
        <v>0</v>
      </c>
      <c r="N67" s="38" t="s">
        <v>269</v>
      </c>
      <c r="O67">
        <f>(M67*21)/100</f>
        <v>0</v>
      </c>
      <c r="P67" t="s">
        <v>27</v>
      </c>
    </row>
    <row r="68" spans="1:16" ht="38.25" x14ac:dyDescent="0.2">
      <c r="A68" s="37" t="s">
        <v>54</v>
      </c>
      <c r="E68" s="41" t="s">
        <v>4182</v>
      </c>
    </row>
    <row r="69" spans="1:16" x14ac:dyDescent="0.2">
      <c r="A69" s="37" t="s">
        <v>55</v>
      </c>
      <c r="E69" s="42" t="s">
        <v>5</v>
      </c>
    </row>
    <row r="70" spans="1:16" ht="51" x14ac:dyDescent="0.2">
      <c r="A70" t="s">
        <v>57</v>
      </c>
      <c r="E70" s="41" t="s">
        <v>4175</v>
      </c>
    </row>
    <row r="71" spans="1:16" x14ac:dyDescent="0.2">
      <c r="A71" t="s">
        <v>49</v>
      </c>
      <c r="B71" s="36" t="s">
        <v>105</v>
      </c>
      <c r="C71" s="36" t="s">
        <v>4172</v>
      </c>
      <c r="D71" s="37" t="s">
        <v>4183</v>
      </c>
      <c r="E71" s="13" t="s">
        <v>4173</v>
      </c>
      <c r="F71" s="38" t="s">
        <v>52</v>
      </c>
      <c r="G71" s="39">
        <v>1</v>
      </c>
      <c r="H71" s="38">
        <v>0</v>
      </c>
      <c r="I71" s="38">
        <f>ROUND(G71*H71,6)</f>
        <v>0</v>
      </c>
      <c r="L71" s="40">
        <v>0</v>
      </c>
      <c r="M71" s="34">
        <f>ROUND(ROUND(L71,2)*ROUND(G71,3),2)</f>
        <v>0</v>
      </c>
      <c r="N71" s="38" t="s">
        <v>269</v>
      </c>
      <c r="O71">
        <f>(M71*21)/100</f>
        <v>0</v>
      </c>
      <c r="P71" t="s">
        <v>27</v>
      </c>
    </row>
    <row r="72" spans="1:16" ht="38.25" x14ac:dyDescent="0.2">
      <c r="A72" s="37" t="s">
        <v>54</v>
      </c>
      <c r="E72" s="41" t="s">
        <v>4184</v>
      </c>
    </row>
    <row r="73" spans="1:16" x14ac:dyDescent="0.2">
      <c r="A73" s="37" t="s">
        <v>55</v>
      </c>
      <c r="E73" s="42" t="s">
        <v>5</v>
      </c>
    </row>
    <row r="74" spans="1:16" ht="51" x14ac:dyDescent="0.2">
      <c r="A74" t="s">
        <v>57</v>
      </c>
      <c r="E74" s="41" t="s">
        <v>4175</v>
      </c>
    </row>
    <row r="75" spans="1:16" x14ac:dyDescent="0.2">
      <c r="A75" t="s">
        <v>49</v>
      </c>
      <c r="B75" s="36" t="s">
        <v>108</v>
      </c>
      <c r="C75" s="36" t="s">
        <v>4172</v>
      </c>
      <c r="D75" s="37" t="s">
        <v>4185</v>
      </c>
      <c r="E75" s="13" t="s">
        <v>4173</v>
      </c>
      <c r="F75" s="38" t="s">
        <v>52</v>
      </c>
      <c r="G75" s="39">
        <v>1</v>
      </c>
      <c r="H75" s="38">
        <v>0</v>
      </c>
      <c r="I75" s="38">
        <f>ROUND(G75*H75,6)</f>
        <v>0</v>
      </c>
      <c r="L75" s="40">
        <v>0</v>
      </c>
      <c r="M75" s="34">
        <f>ROUND(ROUND(L75,2)*ROUND(G75,3),2)</f>
        <v>0</v>
      </c>
      <c r="N75" s="38" t="s">
        <v>269</v>
      </c>
      <c r="O75">
        <f>(M75*21)/100</f>
        <v>0</v>
      </c>
      <c r="P75" t="s">
        <v>27</v>
      </c>
    </row>
    <row r="76" spans="1:16" ht="25.5" x14ac:dyDescent="0.2">
      <c r="A76" s="37" t="s">
        <v>54</v>
      </c>
      <c r="E76" s="41" t="s">
        <v>4186</v>
      </c>
    </row>
    <row r="77" spans="1:16" x14ac:dyDescent="0.2">
      <c r="A77" s="37" t="s">
        <v>55</v>
      </c>
      <c r="E77" s="42" t="s">
        <v>5</v>
      </c>
    </row>
    <row r="78" spans="1:16" ht="51" x14ac:dyDescent="0.2">
      <c r="A78" t="s">
        <v>57</v>
      </c>
      <c r="E78" s="41" t="s">
        <v>4175</v>
      </c>
    </row>
    <row r="79" spans="1:16" x14ac:dyDescent="0.2">
      <c r="A79" t="s">
        <v>49</v>
      </c>
      <c r="B79" s="36" t="s">
        <v>111</v>
      </c>
      <c r="C79" s="36" t="s">
        <v>4187</v>
      </c>
      <c r="D79" s="37" t="s">
        <v>2322</v>
      </c>
      <c r="E79" s="13" t="s">
        <v>4173</v>
      </c>
      <c r="F79" s="38" t="s">
        <v>52</v>
      </c>
      <c r="G79" s="39">
        <v>6</v>
      </c>
      <c r="H79" s="38">
        <v>0</v>
      </c>
      <c r="I79" s="38">
        <f>ROUND(G79*H79,6)</f>
        <v>0</v>
      </c>
      <c r="L79" s="40">
        <v>0</v>
      </c>
      <c r="M79" s="34">
        <f>ROUND(ROUND(L79,2)*ROUND(G79,3),2)</f>
        <v>0</v>
      </c>
      <c r="N79" s="38" t="s">
        <v>269</v>
      </c>
      <c r="O79">
        <f>(M79*21)/100</f>
        <v>0</v>
      </c>
      <c r="P79" t="s">
        <v>27</v>
      </c>
    </row>
    <row r="80" spans="1:16" ht="38.25" x14ac:dyDescent="0.2">
      <c r="A80" s="37" t="s">
        <v>54</v>
      </c>
      <c r="E80" s="41" t="s">
        <v>4188</v>
      </c>
    </row>
    <row r="81" spans="1:16" x14ac:dyDescent="0.2">
      <c r="A81" s="37" t="s">
        <v>55</v>
      </c>
      <c r="E81" s="42" t="s">
        <v>5</v>
      </c>
    </row>
    <row r="82" spans="1:16" ht="51" x14ac:dyDescent="0.2">
      <c r="A82" t="s">
        <v>57</v>
      </c>
      <c r="E82" s="41" t="s">
        <v>4175</v>
      </c>
    </row>
    <row r="83" spans="1:16" x14ac:dyDescent="0.2">
      <c r="A83" t="s">
        <v>49</v>
      </c>
      <c r="B83" s="36" t="s">
        <v>115</v>
      </c>
      <c r="C83" s="36" t="s">
        <v>4187</v>
      </c>
      <c r="D83" s="37" t="s">
        <v>2325</v>
      </c>
      <c r="E83" s="13" t="s">
        <v>4173</v>
      </c>
      <c r="F83" s="38" t="s">
        <v>52</v>
      </c>
      <c r="G83" s="39">
        <v>1</v>
      </c>
      <c r="H83" s="38">
        <v>0</v>
      </c>
      <c r="I83" s="38">
        <f>ROUND(G83*H83,6)</f>
        <v>0</v>
      </c>
      <c r="L83" s="40">
        <v>0</v>
      </c>
      <c r="M83" s="34">
        <f>ROUND(ROUND(L83,2)*ROUND(G83,3),2)</f>
        <v>0</v>
      </c>
      <c r="N83" s="38" t="s">
        <v>269</v>
      </c>
      <c r="O83">
        <f>(M83*21)/100</f>
        <v>0</v>
      </c>
      <c r="P83" t="s">
        <v>27</v>
      </c>
    </row>
    <row r="84" spans="1:16" ht="51" x14ac:dyDescent="0.2">
      <c r="A84" s="37" t="s">
        <v>54</v>
      </c>
      <c r="E84" s="41" t="s">
        <v>4189</v>
      </c>
    </row>
    <row r="85" spans="1:16" x14ac:dyDescent="0.2">
      <c r="A85" s="37" t="s">
        <v>55</v>
      </c>
      <c r="E85" s="42" t="s">
        <v>5</v>
      </c>
    </row>
    <row r="86" spans="1:16" ht="51" x14ac:dyDescent="0.2">
      <c r="A86" t="s">
        <v>57</v>
      </c>
      <c r="E86" s="41" t="s">
        <v>4175</v>
      </c>
    </row>
    <row r="87" spans="1:16" x14ac:dyDescent="0.2">
      <c r="A87" t="s">
        <v>46</v>
      </c>
      <c r="C87" s="33" t="s">
        <v>85</v>
      </c>
      <c r="E87" s="35" t="s">
        <v>2258</v>
      </c>
      <c r="J87" s="34">
        <f>0</f>
        <v>0</v>
      </c>
      <c r="K87" s="34">
        <f>0</f>
        <v>0</v>
      </c>
      <c r="L87" s="34">
        <f>0+L88+L92+L96+L100+L104+L108+L112+L116+L120+L124+L128+L132+L136+L140+L144+L148+L152</f>
        <v>0</v>
      </c>
      <c r="M87" s="34">
        <f>0+M88+M92+M96+M100+M104+M108+M112+M116+M120+M124+M128+M132+M136+M140+M144+M148+M152</f>
        <v>0</v>
      </c>
    </row>
    <row r="88" spans="1:16" x14ac:dyDescent="0.2">
      <c r="A88" t="s">
        <v>49</v>
      </c>
      <c r="B88" s="36" t="s">
        <v>118</v>
      </c>
      <c r="C88" s="36" t="s">
        <v>4190</v>
      </c>
      <c r="D88" s="37" t="s">
        <v>5</v>
      </c>
      <c r="E88" s="13" t="s">
        <v>4191</v>
      </c>
      <c r="F88" s="38" t="s">
        <v>288</v>
      </c>
      <c r="G88" s="39">
        <v>98</v>
      </c>
      <c r="H88" s="38">
        <v>0</v>
      </c>
      <c r="I88" s="38">
        <f>ROUND(G88*H88,6)</f>
        <v>0</v>
      </c>
      <c r="L88" s="40">
        <v>0</v>
      </c>
      <c r="M88" s="34">
        <f>ROUND(ROUND(L88,2)*ROUND(G88,3),2)</f>
        <v>0</v>
      </c>
      <c r="N88" s="38" t="s">
        <v>488</v>
      </c>
      <c r="O88">
        <f>(M88*21)/100</f>
        <v>0</v>
      </c>
      <c r="P88" t="s">
        <v>27</v>
      </c>
    </row>
    <row r="89" spans="1:16" x14ac:dyDescent="0.2">
      <c r="A89" s="37" t="s">
        <v>54</v>
      </c>
      <c r="E89" s="41" t="s">
        <v>4192</v>
      </c>
    </row>
    <row r="90" spans="1:16" x14ac:dyDescent="0.2">
      <c r="A90" s="37" t="s">
        <v>55</v>
      </c>
      <c r="E90" s="42" t="s">
        <v>5</v>
      </c>
    </row>
    <row r="91" spans="1:16" ht="127.5" x14ac:dyDescent="0.2">
      <c r="A91" t="s">
        <v>57</v>
      </c>
      <c r="E91" s="41" t="s">
        <v>2907</v>
      </c>
    </row>
    <row r="92" spans="1:16" x14ac:dyDescent="0.2">
      <c r="A92" t="s">
        <v>49</v>
      </c>
      <c r="B92" s="36" t="s">
        <v>122</v>
      </c>
      <c r="C92" s="36" t="s">
        <v>2659</v>
      </c>
      <c r="D92" s="37" t="s">
        <v>2322</v>
      </c>
      <c r="E92" s="13" t="s">
        <v>4193</v>
      </c>
      <c r="F92" s="38" t="s">
        <v>52</v>
      </c>
      <c r="G92" s="39">
        <v>1</v>
      </c>
      <c r="H92" s="38">
        <v>0</v>
      </c>
      <c r="I92" s="38">
        <f>ROUND(G92*H92,6)</f>
        <v>0</v>
      </c>
      <c r="L92" s="40">
        <v>0</v>
      </c>
      <c r="M92" s="34">
        <f>ROUND(ROUND(L92,2)*ROUND(G92,3),2)</f>
        <v>0</v>
      </c>
      <c r="N92" s="38" t="s">
        <v>269</v>
      </c>
      <c r="O92">
        <f>(M92*21)/100</f>
        <v>0</v>
      </c>
      <c r="P92" t="s">
        <v>27</v>
      </c>
    </row>
    <row r="93" spans="1:16" ht="25.5" x14ac:dyDescent="0.2">
      <c r="A93" s="37" t="s">
        <v>54</v>
      </c>
      <c r="E93" s="41" t="s">
        <v>4194</v>
      </c>
    </row>
    <row r="94" spans="1:16" x14ac:dyDescent="0.2">
      <c r="A94" s="37" t="s">
        <v>55</v>
      </c>
      <c r="E94" s="42" t="s">
        <v>5</v>
      </c>
    </row>
    <row r="95" spans="1:16" ht="409.5" x14ac:dyDescent="0.2">
      <c r="A95" t="s">
        <v>57</v>
      </c>
      <c r="E95" s="41" t="s">
        <v>2662</v>
      </c>
    </row>
    <row r="96" spans="1:16" x14ac:dyDescent="0.2">
      <c r="A96" t="s">
        <v>49</v>
      </c>
      <c r="B96" s="36" t="s">
        <v>125</v>
      </c>
      <c r="C96" s="36" t="s">
        <v>2659</v>
      </c>
      <c r="D96" s="37" t="s">
        <v>2325</v>
      </c>
      <c r="E96" s="13" t="s">
        <v>4193</v>
      </c>
      <c r="F96" s="38" t="s">
        <v>52</v>
      </c>
      <c r="G96" s="39">
        <v>1</v>
      </c>
      <c r="H96" s="38">
        <v>0</v>
      </c>
      <c r="I96" s="38">
        <f>ROUND(G96*H96,6)</f>
        <v>0</v>
      </c>
      <c r="L96" s="40">
        <v>0</v>
      </c>
      <c r="M96" s="34">
        <f>ROUND(ROUND(L96,2)*ROUND(G96,3),2)</f>
        <v>0</v>
      </c>
      <c r="N96" s="38" t="s">
        <v>269</v>
      </c>
      <c r="O96">
        <f>(M96*21)/100</f>
        <v>0</v>
      </c>
      <c r="P96" t="s">
        <v>27</v>
      </c>
    </row>
    <row r="97" spans="1:16" ht="25.5" x14ac:dyDescent="0.2">
      <c r="A97" s="37" t="s">
        <v>54</v>
      </c>
      <c r="E97" s="41" t="s">
        <v>4195</v>
      </c>
    </row>
    <row r="98" spans="1:16" x14ac:dyDescent="0.2">
      <c r="A98" s="37" t="s">
        <v>55</v>
      </c>
      <c r="E98" s="42" t="s">
        <v>5</v>
      </c>
    </row>
    <row r="99" spans="1:16" ht="409.5" x14ac:dyDescent="0.2">
      <c r="A99" t="s">
        <v>57</v>
      </c>
      <c r="E99" s="41" t="s">
        <v>2662</v>
      </c>
    </row>
    <row r="100" spans="1:16" x14ac:dyDescent="0.2">
      <c r="A100" t="s">
        <v>49</v>
      </c>
      <c r="B100" s="36" t="s">
        <v>129</v>
      </c>
      <c r="C100" s="36" t="s">
        <v>2659</v>
      </c>
      <c r="D100" s="37" t="s">
        <v>4177</v>
      </c>
      <c r="E100" s="13" t="s">
        <v>4193</v>
      </c>
      <c r="F100" s="38" t="s">
        <v>52</v>
      </c>
      <c r="G100" s="39">
        <v>1</v>
      </c>
      <c r="H100" s="38">
        <v>0</v>
      </c>
      <c r="I100" s="38">
        <f>ROUND(G100*H100,6)</f>
        <v>0</v>
      </c>
      <c r="L100" s="40">
        <v>0</v>
      </c>
      <c r="M100" s="34">
        <f>ROUND(ROUND(L100,2)*ROUND(G100,3),2)</f>
        <v>0</v>
      </c>
      <c r="N100" s="38" t="s">
        <v>269</v>
      </c>
      <c r="O100">
        <f>(M100*21)/100</f>
        <v>0</v>
      </c>
      <c r="P100" t="s">
        <v>27</v>
      </c>
    </row>
    <row r="101" spans="1:16" ht="25.5" x14ac:dyDescent="0.2">
      <c r="A101" s="37" t="s">
        <v>54</v>
      </c>
      <c r="E101" s="41" t="s">
        <v>4196</v>
      </c>
    </row>
    <row r="102" spans="1:16" x14ac:dyDescent="0.2">
      <c r="A102" s="37" t="s">
        <v>55</v>
      </c>
      <c r="E102" s="42" t="s">
        <v>5</v>
      </c>
    </row>
    <row r="103" spans="1:16" ht="409.5" x14ac:dyDescent="0.2">
      <c r="A103" t="s">
        <v>57</v>
      </c>
      <c r="E103" s="41" t="s">
        <v>2662</v>
      </c>
    </row>
    <row r="104" spans="1:16" x14ac:dyDescent="0.2">
      <c r="A104" t="s">
        <v>49</v>
      </c>
      <c r="B104" s="36" t="s">
        <v>133</v>
      </c>
      <c r="C104" s="36" t="s">
        <v>2659</v>
      </c>
      <c r="D104" s="37" t="s">
        <v>4179</v>
      </c>
      <c r="E104" s="13" t="s">
        <v>4193</v>
      </c>
      <c r="F104" s="38" t="s">
        <v>52</v>
      </c>
      <c r="G104" s="39">
        <v>2</v>
      </c>
      <c r="H104" s="38">
        <v>0</v>
      </c>
      <c r="I104" s="38">
        <f>ROUND(G104*H104,6)</f>
        <v>0</v>
      </c>
      <c r="L104" s="40">
        <v>0</v>
      </c>
      <c r="M104" s="34">
        <f>ROUND(ROUND(L104,2)*ROUND(G104,3),2)</f>
        <v>0</v>
      </c>
      <c r="N104" s="38" t="s">
        <v>269</v>
      </c>
      <c r="O104">
        <f>(M104*21)/100</f>
        <v>0</v>
      </c>
      <c r="P104" t="s">
        <v>27</v>
      </c>
    </row>
    <row r="105" spans="1:16" ht="25.5" x14ac:dyDescent="0.2">
      <c r="A105" s="37" t="s">
        <v>54</v>
      </c>
      <c r="E105" s="41" t="s">
        <v>4197</v>
      </c>
    </row>
    <row r="106" spans="1:16" x14ac:dyDescent="0.2">
      <c r="A106" s="37" t="s">
        <v>55</v>
      </c>
      <c r="E106" s="42" t="s">
        <v>5</v>
      </c>
    </row>
    <row r="107" spans="1:16" ht="409.5" x14ac:dyDescent="0.2">
      <c r="A107" t="s">
        <v>57</v>
      </c>
      <c r="E107" s="41" t="s">
        <v>2662</v>
      </c>
    </row>
    <row r="108" spans="1:16" x14ac:dyDescent="0.2">
      <c r="A108" t="s">
        <v>49</v>
      </c>
      <c r="B108" s="36" t="s">
        <v>137</v>
      </c>
      <c r="C108" s="36" t="s">
        <v>2659</v>
      </c>
      <c r="D108" s="37" t="s">
        <v>4181</v>
      </c>
      <c r="E108" s="13" t="s">
        <v>4193</v>
      </c>
      <c r="F108" s="38" t="s">
        <v>52</v>
      </c>
      <c r="G108" s="39">
        <v>1</v>
      </c>
      <c r="H108" s="38">
        <v>0</v>
      </c>
      <c r="I108" s="38">
        <f>ROUND(G108*H108,6)</f>
        <v>0</v>
      </c>
      <c r="L108" s="40">
        <v>0</v>
      </c>
      <c r="M108" s="34">
        <f>ROUND(ROUND(L108,2)*ROUND(G108,3),2)</f>
        <v>0</v>
      </c>
      <c r="N108" s="38" t="s">
        <v>269</v>
      </c>
      <c r="O108">
        <f>(M108*21)/100</f>
        <v>0</v>
      </c>
      <c r="P108" t="s">
        <v>27</v>
      </c>
    </row>
    <row r="109" spans="1:16" x14ac:dyDescent="0.2">
      <c r="A109" s="37" t="s">
        <v>54</v>
      </c>
      <c r="E109" s="41" t="s">
        <v>4198</v>
      </c>
    </row>
    <row r="110" spans="1:16" x14ac:dyDescent="0.2">
      <c r="A110" s="37" t="s">
        <v>55</v>
      </c>
      <c r="E110" s="42" t="s">
        <v>5</v>
      </c>
    </row>
    <row r="111" spans="1:16" ht="409.5" x14ac:dyDescent="0.2">
      <c r="A111" t="s">
        <v>57</v>
      </c>
      <c r="E111" s="41" t="s">
        <v>2662</v>
      </c>
    </row>
    <row r="112" spans="1:16" x14ac:dyDescent="0.2">
      <c r="A112" t="s">
        <v>49</v>
      </c>
      <c r="B112" s="36" t="s">
        <v>141</v>
      </c>
      <c r="C112" s="36" t="s">
        <v>2659</v>
      </c>
      <c r="D112" s="37" t="s">
        <v>4183</v>
      </c>
      <c r="E112" s="13" t="s">
        <v>4193</v>
      </c>
      <c r="F112" s="38" t="s">
        <v>52</v>
      </c>
      <c r="G112" s="39">
        <v>1</v>
      </c>
      <c r="H112" s="38">
        <v>0</v>
      </c>
      <c r="I112" s="38">
        <f>ROUND(G112*H112,6)</f>
        <v>0</v>
      </c>
      <c r="L112" s="40">
        <v>0</v>
      </c>
      <c r="M112" s="34">
        <f>ROUND(ROUND(L112,2)*ROUND(G112,3),2)</f>
        <v>0</v>
      </c>
      <c r="N112" s="38" t="s">
        <v>269</v>
      </c>
      <c r="O112">
        <f>(M112*21)/100</f>
        <v>0</v>
      </c>
      <c r="P112" t="s">
        <v>27</v>
      </c>
    </row>
    <row r="113" spans="1:16" x14ac:dyDescent="0.2">
      <c r="A113" s="37" t="s">
        <v>54</v>
      </c>
      <c r="E113" s="41" t="s">
        <v>4199</v>
      </c>
    </row>
    <row r="114" spans="1:16" x14ac:dyDescent="0.2">
      <c r="A114" s="37" t="s">
        <v>55</v>
      </c>
      <c r="E114" s="42" t="s">
        <v>5</v>
      </c>
    </row>
    <row r="115" spans="1:16" ht="409.5" x14ac:dyDescent="0.2">
      <c r="A115" t="s">
        <v>57</v>
      </c>
      <c r="E115" s="41" t="s">
        <v>2662</v>
      </c>
    </row>
    <row r="116" spans="1:16" x14ac:dyDescent="0.2">
      <c r="A116" t="s">
        <v>49</v>
      </c>
      <c r="B116" s="36" t="s">
        <v>145</v>
      </c>
      <c r="C116" s="36" t="s">
        <v>4200</v>
      </c>
      <c r="D116" s="37" t="s">
        <v>2322</v>
      </c>
      <c r="E116" s="13" t="s">
        <v>4201</v>
      </c>
      <c r="F116" s="38" t="s">
        <v>52</v>
      </c>
      <c r="G116" s="39">
        <v>1</v>
      </c>
      <c r="H116" s="38">
        <v>0</v>
      </c>
      <c r="I116" s="38">
        <f>ROUND(G116*H116,6)</f>
        <v>0</v>
      </c>
      <c r="L116" s="40">
        <v>0</v>
      </c>
      <c r="M116" s="34">
        <f>ROUND(ROUND(L116,2)*ROUND(G116,3),2)</f>
        <v>0</v>
      </c>
      <c r="N116" s="38" t="s">
        <v>269</v>
      </c>
      <c r="O116">
        <f>(M116*21)/100</f>
        <v>0</v>
      </c>
      <c r="P116" t="s">
        <v>27</v>
      </c>
    </row>
    <row r="117" spans="1:16" x14ac:dyDescent="0.2">
      <c r="A117" s="37" t="s">
        <v>54</v>
      </c>
      <c r="E117" s="41" t="s">
        <v>4202</v>
      </c>
    </row>
    <row r="118" spans="1:16" x14ac:dyDescent="0.2">
      <c r="A118" s="37" t="s">
        <v>55</v>
      </c>
      <c r="E118" s="42" t="s">
        <v>5</v>
      </c>
    </row>
    <row r="119" spans="1:16" ht="89.25" x14ac:dyDescent="0.2">
      <c r="A119" t="s">
        <v>57</v>
      </c>
      <c r="E119" s="41" t="s">
        <v>4203</v>
      </c>
    </row>
    <row r="120" spans="1:16" x14ac:dyDescent="0.2">
      <c r="A120" t="s">
        <v>49</v>
      </c>
      <c r="B120" s="36" t="s">
        <v>148</v>
      </c>
      <c r="C120" s="36" t="s">
        <v>4200</v>
      </c>
      <c r="D120" s="37" t="s">
        <v>2325</v>
      </c>
      <c r="E120" s="13" t="s">
        <v>4201</v>
      </c>
      <c r="F120" s="38" t="s">
        <v>52</v>
      </c>
      <c r="G120" s="39">
        <v>1</v>
      </c>
      <c r="H120" s="38">
        <v>0</v>
      </c>
      <c r="I120" s="38">
        <f>ROUND(G120*H120,6)</f>
        <v>0</v>
      </c>
      <c r="L120" s="40">
        <v>0</v>
      </c>
      <c r="M120" s="34">
        <f>ROUND(ROUND(L120,2)*ROUND(G120,3),2)</f>
        <v>0</v>
      </c>
      <c r="N120" s="38" t="s">
        <v>269</v>
      </c>
      <c r="O120">
        <f>(M120*21)/100</f>
        <v>0</v>
      </c>
      <c r="P120" t="s">
        <v>27</v>
      </c>
    </row>
    <row r="121" spans="1:16" x14ac:dyDescent="0.2">
      <c r="A121" s="37" t="s">
        <v>54</v>
      </c>
      <c r="E121" s="41" t="s">
        <v>4204</v>
      </c>
    </row>
    <row r="122" spans="1:16" x14ac:dyDescent="0.2">
      <c r="A122" s="37" t="s">
        <v>55</v>
      </c>
      <c r="E122" s="42" t="s">
        <v>5</v>
      </c>
    </row>
    <row r="123" spans="1:16" ht="89.25" x14ac:dyDescent="0.2">
      <c r="A123" t="s">
        <v>57</v>
      </c>
      <c r="E123" s="41" t="s">
        <v>4203</v>
      </c>
    </row>
    <row r="124" spans="1:16" x14ac:dyDescent="0.2">
      <c r="A124" t="s">
        <v>49</v>
      </c>
      <c r="B124" s="36" t="s">
        <v>152</v>
      </c>
      <c r="C124" s="36" t="s">
        <v>4200</v>
      </c>
      <c r="D124" s="37" t="s">
        <v>4177</v>
      </c>
      <c r="E124" s="13" t="s">
        <v>4201</v>
      </c>
      <c r="F124" s="38" t="s">
        <v>52</v>
      </c>
      <c r="G124" s="39">
        <v>1</v>
      </c>
      <c r="H124" s="38">
        <v>0</v>
      </c>
      <c r="I124" s="38">
        <f>ROUND(G124*H124,6)</f>
        <v>0</v>
      </c>
      <c r="L124" s="40">
        <v>0</v>
      </c>
      <c r="M124" s="34">
        <f>ROUND(ROUND(L124,2)*ROUND(G124,3),2)</f>
        <v>0</v>
      </c>
      <c r="N124" s="38" t="s">
        <v>269</v>
      </c>
      <c r="O124">
        <f>(M124*21)/100</f>
        <v>0</v>
      </c>
      <c r="P124" t="s">
        <v>27</v>
      </c>
    </row>
    <row r="125" spans="1:16" x14ac:dyDescent="0.2">
      <c r="A125" s="37" t="s">
        <v>54</v>
      </c>
      <c r="E125" s="41" t="s">
        <v>4205</v>
      </c>
    </row>
    <row r="126" spans="1:16" x14ac:dyDescent="0.2">
      <c r="A126" s="37" t="s">
        <v>55</v>
      </c>
      <c r="E126" s="42" t="s">
        <v>5</v>
      </c>
    </row>
    <row r="127" spans="1:16" ht="89.25" x14ac:dyDescent="0.2">
      <c r="A127" t="s">
        <v>57</v>
      </c>
      <c r="E127" s="41" t="s">
        <v>4203</v>
      </c>
    </row>
    <row r="128" spans="1:16" x14ac:dyDescent="0.2">
      <c r="A128" t="s">
        <v>49</v>
      </c>
      <c r="B128" s="36" t="s">
        <v>156</v>
      </c>
      <c r="C128" s="36" t="s">
        <v>4200</v>
      </c>
      <c r="D128" s="37" t="s">
        <v>4179</v>
      </c>
      <c r="E128" s="13" t="s">
        <v>4201</v>
      </c>
      <c r="F128" s="38" t="s">
        <v>52</v>
      </c>
      <c r="G128" s="39">
        <v>2</v>
      </c>
      <c r="H128" s="38">
        <v>0</v>
      </c>
      <c r="I128" s="38">
        <f>ROUND(G128*H128,6)</f>
        <v>0</v>
      </c>
      <c r="L128" s="40">
        <v>0</v>
      </c>
      <c r="M128" s="34">
        <f>ROUND(ROUND(L128,2)*ROUND(G128,3),2)</f>
        <v>0</v>
      </c>
      <c r="N128" s="38" t="s">
        <v>269</v>
      </c>
      <c r="O128">
        <f>(M128*21)/100</f>
        <v>0</v>
      </c>
      <c r="P128" t="s">
        <v>27</v>
      </c>
    </row>
    <row r="129" spans="1:16" x14ac:dyDescent="0.2">
      <c r="A129" s="37" t="s">
        <v>54</v>
      </c>
      <c r="E129" s="41" t="s">
        <v>4206</v>
      </c>
    </row>
    <row r="130" spans="1:16" x14ac:dyDescent="0.2">
      <c r="A130" s="37" t="s">
        <v>55</v>
      </c>
      <c r="E130" s="42" t="s">
        <v>5</v>
      </c>
    </row>
    <row r="131" spans="1:16" ht="89.25" x14ac:dyDescent="0.2">
      <c r="A131" t="s">
        <v>57</v>
      </c>
      <c r="E131" s="41" t="s">
        <v>4203</v>
      </c>
    </row>
    <row r="132" spans="1:16" x14ac:dyDescent="0.2">
      <c r="A132" t="s">
        <v>49</v>
      </c>
      <c r="B132" s="36" t="s">
        <v>159</v>
      </c>
      <c r="C132" s="36" t="s">
        <v>4200</v>
      </c>
      <c r="D132" s="37" t="s">
        <v>4181</v>
      </c>
      <c r="E132" s="13" t="s">
        <v>4201</v>
      </c>
      <c r="F132" s="38" t="s">
        <v>52</v>
      </c>
      <c r="G132" s="39">
        <v>1</v>
      </c>
      <c r="H132" s="38">
        <v>0</v>
      </c>
      <c r="I132" s="38">
        <f>ROUND(G132*H132,6)</f>
        <v>0</v>
      </c>
      <c r="L132" s="40">
        <v>0</v>
      </c>
      <c r="M132" s="34">
        <f>ROUND(ROUND(L132,2)*ROUND(G132,3),2)</f>
        <v>0</v>
      </c>
      <c r="N132" s="38" t="s">
        <v>269</v>
      </c>
      <c r="O132">
        <f>(M132*21)/100</f>
        <v>0</v>
      </c>
      <c r="P132" t="s">
        <v>27</v>
      </c>
    </row>
    <row r="133" spans="1:16" x14ac:dyDescent="0.2">
      <c r="A133" s="37" t="s">
        <v>54</v>
      </c>
      <c r="E133" s="41" t="s">
        <v>4198</v>
      </c>
    </row>
    <row r="134" spans="1:16" x14ac:dyDescent="0.2">
      <c r="A134" s="37" t="s">
        <v>55</v>
      </c>
      <c r="E134" s="42" t="s">
        <v>5</v>
      </c>
    </row>
    <row r="135" spans="1:16" ht="89.25" x14ac:dyDescent="0.2">
      <c r="A135" t="s">
        <v>57</v>
      </c>
      <c r="E135" s="41" t="s">
        <v>4203</v>
      </c>
    </row>
    <row r="136" spans="1:16" x14ac:dyDescent="0.2">
      <c r="A136" t="s">
        <v>49</v>
      </c>
      <c r="B136" s="36" t="s">
        <v>163</v>
      </c>
      <c r="C136" s="36" t="s">
        <v>4200</v>
      </c>
      <c r="D136" s="37" t="s">
        <v>4183</v>
      </c>
      <c r="E136" s="13" t="s">
        <v>4201</v>
      </c>
      <c r="F136" s="38" t="s">
        <v>52</v>
      </c>
      <c r="G136" s="39">
        <v>1</v>
      </c>
      <c r="H136" s="38">
        <v>0</v>
      </c>
      <c r="I136" s="38">
        <f>ROUND(G136*H136,6)</f>
        <v>0</v>
      </c>
      <c r="L136" s="40">
        <v>0</v>
      </c>
      <c r="M136" s="34">
        <f>ROUND(ROUND(L136,2)*ROUND(G136,3),2)</f>
        <v>0</v>
      </c>
      <c r="N136" s="38" t="s">
        <v>269</v>
      </c>
      <c r="O136">
        <f>(M136*21)/100</f>
        <v>0</v>
      </c>
      <c r="P136" t="s">
        <v>27</v>
      </c>
    </row>
    <row r="137" spans="1:16" x14ac:dyDescent="0.2">
      <c r="A137" s="37" t="s">
        <v>54</v>
      </c>
      <c r="E137" s="41" t="s">
        <v>4199</v>
      </c>
    </row>
    <row r="138" spans="1:16" x14ac:dyDescent="0.2">
      <c r="A138" s="37" t="s">
        <v>55</v>
      </c>
      <c r="E138" s="42" t="s">
        <v>5</v>
      </c>
    </row>
    <row r="139" spans="1:16" ht="89.25" x14ac:dyDescent="0.2">
      <c r="A139" t="s">
        <v>57</v>
      </c>
      <c r="E139" s="41" t="s">
        <v>4203</v>
      </c>
    </row>
    <row r="140" spans="1:16" x14ac:dyDescent="0.2">
      <c r="A140" t="s">
        <v>49</v>
      </c>
      <c r="B140" s="36" t="s">
        <v>166</v>
      </c>
      <c r="C140" s="36" t="s">
        <v>4207</v>
      </c>
      <c r="D140" s="37" t="s">
        <v>2322</v>
      </c>
      <c r="E140" s="13" t="s">
        <v>4208</v>
      </c>
      <c r="F140" s="38" t="s">
        <v>52</v>
      </c>
      <c r="G140" s="39">
        <v>2</v>
      </c>
      <c r="H140" s="38">
        <v>0</v>
      </c>
      <c r="I140" s="38">
        <f>ROUND(G140*H140,6)</f>
        <v>0</v>
      </c>
      <c r="L140" s="40">
        <v>0</v>
      </c>
      <c r="M140" s="34">
        <f>ROUND(ROUND(L140,2)*ROUND(G140,3),2)</f>
        <v>0</v>
      </c>
      <c r="N140" s="38" t="s">
        <v>269</v>
      </c>
      <c r="O140">
        <f>(M140*21)/100</f>
        <v>0</v>
      </c>
      <c r="P140" t="s">
        <v>27</v>
      </c>
    </row>
    <row r="141" spans="1:16" x14ac:dyDescent="0.2">
      <c r="A141" s="37" t="s">
        <v>54</v>
      </c>
      <c r="E141" s="41" t="s">
        <v>4209</v>
      </c>
    </row>
    <row r="142" spans="1:16" x14ac:dyDescent="0.2">
      <c r="A142" s="37" t="s">
        <v>55</v>
      </c>
      <c r="E142" s="42" t="s">
        <v>5</v>
      </c>
    </row>
    <row r="143" spans="1:16" ht="89.25" x14ac:dyDescent="0.2">
      <c r="A143" t="s">
        <v>57</v>
      </c>
      <c r="E143" s="41" t="s">
        <v>4203</v>
      </c>
    </row>
    <row r="144" spans="1:16" x14ac:dyDescent="0.2">
      <c r="A144" t="s">
        <v>49</v>
      </c>
      <c r="B144" s="36" t="s">
        <v>170</v>
      </c>
      <c r="C144" s="36" t="s">
        <v>4207</v>
      </c>
      <c r="D144" s="37" t="s">
        <v>2325</v>
      </c>
      <c r="E144" s="13" t="s">
        <v>4208</v>
      </c>
      <c r="F144" s="38" t="s">
        <v>52</v>
      </c>
      <c r="G144" s="39">
        <v>1</v>
      </c>
      <c r="H144" s="38">
        <v>0</v>
      </c>
      <c r="I144" s="38">
        <f>ROUND(G144*H144,6)</f>
        <v>0</v>
      </c>
      <c r="L144" s="40">
        <v>0</v>
      </c>
      <c r="M144" s="34">
        <f>ROUND(ROUND(L144,2)*ROUND(G144,3),2)</f>
        <v>0</v>
      </c>
      <c r="N144" s="38" t="s">
        <v>269</v>
      </c>
      <c r="O144">
        <f>(M144*21)/100</f>
        <v>0</v>
      </c>
      <c r="P144" t="s">
        <v>27</v>
      </c>
    </row>
    <row r="145" spans="1:16" x14ac:dyDescent="0.2">
      <c r="A145" s="37" t="s">
        <v>54</v>
      </c>
      <c r="E145" s="41" t="s">
        <v>4210</v>
      </c>
    </row>
    <row r="146" spans="1:16" x14ac:dyDescent="0.2">
      <c r="A146" s="37" t="s">
        <v>55</v>
      </c>
      <c r="E146" s="42" t="s">
        <v>5</v>
      </c>
    </row>
    <row r="147" spans="1:16" ht="89.25" x14ac:dyDescent="0.2">
      <c r="A147" t="s">
        <v>57</v>
      </c>
      <c r="E147" s="41" t="s">
        <v>4203</v>
      </c>
    </row>
    <row r="148" spans="1:16" x14ac:dyDescent="0.2">
      <c r="A148" t="s">
        <v>49</v>
      </c>
      <c r="B148" s="36" t="s">
        <v>174</v>
      </c>
      <c r="C148" s="36" t="s">
        <v>4207</v>
      </c>
      <c r="D148" s="37" t="s">
        <v>4177</v>
      </c>
      <c r="E148" s="13" t="s">
        <v>4208</v>
      </c>
      <c r="F148" s="38" t="s">
        <v>52</v>
      </c>
      <c r="G148" s="39">
        <v>1</v>
      </c>
      <c r="H148" s="38">
        <v>0</v>
      </c>
      <c r="I148" s="38">
        <f>ROUND(G148*H148,6)</f>
        <v>0</v>
      </c>
      <c r="L148" s="40">
        <v>0</v>
      </c>
      <c r="M148" s="34">
        <f>ROUND(ROUND(L148,2)*ROUND(G148,3),2)</f>
        <v>0</v>
      </c>
      <c r="N148" s="38" t="s">
        <v>269</v>
      </c>
      <c r="O148">
        <f>(M148*21)/100</f>
        <v>0</v>
      </c>
      <c r="P148" t="s">
        <v>27</v>
      </c>
    </row>
    <row r="149" spans="1:16" x14ac:dyDescent="0.2">
      <c r="A149" s="37" t="s">
        <v>54</v>
      </c>
      <c r="E149" s="41" t="s">
        <v>4211</v>
      </c>
    </row>
    <row r="150" spans="1:16" x14ac:dyDescent="0.2">
      <c r="A150" s="37" t="s">
        <v>55</v>
      </c>
      <c r="E150" s="42" t="s">
        <v>5</v>
      </c>
    </row>
    <row r="151" spans="1:16" ht="89.25" x14ac:dyDescent="0.2">
      <c r="A151" t="s">
        <v>57</v>
      </c>
      <c r="E151" s="41" t="s">
        <v>4203</v>
      </c>
    </row>
    <row r="152" spans="1:16" x14ac:dyDescent="0.2">
      <c r="A152" t="s">
        <v>49</v>
      </c>
      <c r="B152" s="36" t="s">
        <v>179</v>
      </c>
      <c r="C152" s="36" t="s">
        <v>4207</v>
      </c>
      <c r="D152" s="37" t="s">
        <v>4179</v>
      </c>
      <c r="E152" s="13" t="s">
        <v>4208</v>
      </c>
      <c r="F152" s="38" t="s">
        <v>52</v>
      </c>
      <c r="G152" s="39">
        <v>5</v>
      </c>
      <c r="H152" s="38">
        <v>0</v>
      </c>
      <c r="I152" s="38">
        <f>ROUND(G152*H152,6)</f>
        <v>0</v>
      </c>
      <c r="L152" s="40">
        <v>0</v>
      </c>
      <c r="M152" s="34">
        <f>ROUND(ROUND(L152,2)*ROUND(G152,3),2)</f>
        <v>0</v>
      </c>
      <c r="N152" s="38" t="s">
        <v>269</v>
      </c>
      <c r="O152">
        <f>(M152*21)/100</f>
        <v>0</v>
      </c>
      <c r="P152" t="s">
        <v>27</v>
      </c>
    </row>
    <row r="153" spans="1:16" x14ac:dyDescent="0.2">
      <c r="A153" s="37" t="s">
        <v>54</v>
      </c>
      <c r="E153" s="41" t="s">
        <v>4212</v>
      </c>
    </row>
    <row r="154" spans="1:16" x14ac:dyDescent="0.2">
      <c r="A154" s="37" t="s">
        <v>55</v>
      </c>
      <c r="E154" s="42" t="s">
        <v>5</v>
      </c>
    </row>
    <row r="155" spans="1:16" ht="89.25" x14ac:dyDescent="0.2">
      <c r="A155" t="s">
        <v>57</v>
      </c>
      <c r="E155" s="41" t="s">
        <v>4203</v>
      </c>
    </row>
    <row r="156" spans="1:16" x14ac:dyDescent="0.2">
      <c r="A156" t="s">
        <v>46</v>
      </c>
      <c r="C156" s="33" t="s">
        <v>624</v>
      </c>
      <c r="E156" s="35" t="s">
        <v>625</v>
      </c>
      <c r="J156" s="34">
        <f>0</f>
        <v>0</v>
      </c>
      <c r="K156" s="34">
        <f>0</f>
        <v>0</v>
      </c>
      <c r="L156" s="34">
        <f>0+L157+L161</f>
        <v>0</v>
      </c>
      <c r="M156" s="34">
        <f>0+M157+M161</f>
        <v>0</v>
      </c>
    </row>
    <row r="157" spans="1:16" ht="25.5" x14ac:dyDescent="0.2">
      <c r="A157" t="s">
        <v>49</v>
      </c>
      <c r="B157" s="36" t="s">
        <v>184</v>
      </c>
      <c r="C157" s="36" t="s">
        <v>1718</v>
      </c>
      <c r="D157" s="37" t="s">
        <v>1719</v>
      </c>
      <c r="E157" s="13" t="s">
        <v>1720</v>
      </c>
      <c r="F157" s="38" t="s">
        <v>629</v>
      </c>
      <c r="G157" s="39">
        <v>326</v>
      </c>
      <c r="H157" s="38">
        <v>0</v>
      </c>
      <c r="I157" s="38">
        <f>ROUND(G157*H157,6)</f>
        <v>0</v>
      </c>
      <c r="L157" s="40">
        <v>0</v>
      </c>
      <c r="M157" s="34">
        <f>ROUND(ROUND(L157,2)*ROUND(G157,3),2)</f>
        <v>0</v>
      </c>
      <c r="N157" s="38" t="s">
        <v>269</v>
      </c>
      <c r="O157">
        <f>(M157*21)/100</f>
        <v>0</v>
      </c>
      <c r="P157" t="s">
        <v>27</v>
      </c>
    </row>
    <row r="158" spans="1:16" x14ac:dyDescent="0.2">
      <c r="A158" s="37" t="s">
        <v>54</v>
      </c>
      <c r="E158" s="41" t="s">
        <v>5</v>
      </c>
    </row>
    <row r="159" spans="1:16" x14ac:dyDescent="0.2">
      <c r="A159" s="37" t="s">
        <v>55</v>
      </c>
      <c r="E159" s="42" t="s">
        <v>4213</v>
      </c>
    </row>
    <row r="160" spans="1:16" ht="140.25" x14ac:dyDescent="0.2">
      <c r="A160" t="s">
        <v>57</v>
      </c>
      <c r="E160" s="41" t="s">
        <v>2173</v>
      </c>
    </row>
    <row r="161" spans="1:16" ht="25.5" x14ac:dyDescent="0.2">
      <c r="A161" t="s">
        <v>49</v>
      </c>
      <c r="B161" s="36" t="s">
        <v>188</v>
      </c>
      <c r="C161" s="36" t="s">
        <v>3032</v>
      </c>
      <c r="D161" s="37" t="s">
        <v>3033</v>
      </c>
      <c r="E161" s="13" t="s">
        <v>3034</v>
      </c>
      <c r="F161" s="38" t="s">
        <v>629</v>
      </c>
      <c r="G161" s="39">
        <v>0.98</v>
      </c>
      <c r="H161" s="38">
        <v>0</v>
      </c>
      <c r="I161" s="38">
        <f>ROUND(G161*H161,6)</f>
        <v>0</v>
      </c>
      <c r="L161" s="40">
        <v>0</v>
      </c>
      <c r="M161" s="34">
        <f>ROUND(ROUND(L161,2)*ROUND(G161,3),2)</f>
        <v>0</v>
      </c>
      <c r="N161" s="38" t="s">
        <v>269</v>
      </c>
      <c r="O161">
        <f>(M161*21)/100</f>
        <v>0</v>
      </c>
      <c r="P161" t="s">
        <v>27</v>
      </c>
    </row>
    <row r="162" spans="1:16" x14ac:dyDescent="0.2">
      <c r="A162" s="37" t="s">
        <v>54</v>
      </c>
      <c r="E162" s="41" t="s">
        <v>5</v>
      </c>
    </row>
    <row r="163" spans="1:16" x14ac:dyDescent="0.2">
      <c r="A163" s="37" t="s">
        <v>55</v>
      </c>
      <c r="E163" s="42" t="s">
        <v>4214</v>
      </c>
    </row>
    <row r="164" spans="1:16" ht="140.25" x14ac:dyDescent="0.2">
      <c r="A164" t="s">
        <v>57</v>
      </c>
      <c r="E164"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4123</v>
      </c>
      <c r="M3" s="43">
        <f>Rekapitulace!C65</f>
        <v>0</v>
      </c>
      <c r="N3" s="25" t="s">
        <v>0</v>
      </c>
      <c r="O3" t="s">
        <v>23</v>
      </c>
      <c r="P3" t="s">
        <v>27</v>
      </c>
    </row>
    <row r="4" spans="1:20" ht="32.1" customHeight="1" x14ac:dyDescent="0.2">
      <c r="A4" s="28" t="s">
        <v>20</v>
      </c>
      <c r="B4" s="29" t="s">
        <v>28</v>
      </c>
      <c r="C4" s="2" t="s">
        <v>4123</v>
      </c>
      <c r="D4" s="9"/>
      <c r="E4" s="3" t="s">
        <v>4124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COUNTIFS(L8:L395,"=0",A8:A395,"P")+COUNTIFS(L8:L395,"",A8:A395,"P")+SUM(Q8:Q395)</f>
        <v>94</v>
      </c>
    </row>
    <row r="8" spans="1:20" x14ac:dyDescent="0.2">
      <c r="A8" t="s">
        <v>44</v>
      </c>
      <c r="C8" s="30" t="s">
        <v>4217</v>
      </c>
      <c r="E8" s="32" t="s">
        <v>4216</v>
      </c>
      <c r="J8" s="31">
        <f>0+J9+J30+J43+J80+J113+J170+J227+J268+J301+J318+J323+J368+J373+J390</f>
        <v>0</v>
      </c>
      <c r="K8" s="31">
        <f>0+K9+K30+K43+K80+K113+K170+K227+K268+K301+K318+K323+K368+K373+K390</f>
        <v>0</v>
      </c>
      <c r="L8" s="31">
        <f>0+L9+L30+L43+L80+L113+L170+L227+L268+L301+L318+L323+L368+L373+L390</f>
        <v>0</v>
      </c>
      <c r="M8" s="31">
        <f>0+M9+M30+M43+M80+M113+M170+M227+M268+M301+M318+M323+M368+M373+M390</f>
        <v>0</v>
      </c>
    </row>
    <row r="9" spans="1:20" x14ac:dyDescent="0.2">
      <c r="A9" t="s">
        <v>46</v>
      </c>
      <c r="C9" s="33" t="s">
        <v>47</v>
      </c>
      <c r="E9" s="35" t="s">
        <v>4218</v>
      </c>
      <c r="J9" s="34">
        <f>0</f>
        <v>0</v>
      </c>
      <c r="K9" s="34">
        <f>0</f>
        <v>0</v>
      </c>
      <c r="L9" s="34">
        <f>0+L10+L14+L18+L22+L26</f>
        <v>0</v>
      </c>
      <c r="M9" s="34">
        <f>0+M10+M14+M18+M22+M26</f>
        <v>0</v>
      </c>
    </row>
    <row r="10" spans="1:20" ht="25.5" x14ac:dyDescent="0.2">
      <c r="A10" t="s">
        <v>49</v>
      </c>
      <c r="B10" s="36" t="s">
        <v>47</v>
      </c>
      <c r="C10" s="36" t="s">
        <v>4219</v>
      </c>
      <c r="D10" s="37" t="s">
        <v>47</v>
      </c>
      <c r="E10" s="13" t="s">
        <v>4220</v>
      </c>
      <c r="F10" s="38" t="s">
        <v>283</v>
      </c>
      <c r="G10" s="39">
        <v>22.805</v>
      </c>
      <c r="H10" s="38">
        <v>0</v>
      </c>
      <c r="I10" s="38">
        <f>ROUND(G10*H10,6)</f>
        <v>0</v>
      </c>
      <c r="L10" s="40">
        <v>0</v>
      </c>
      <c r="M10" s="34">
        <f>ROUND(ROUND(L10,2)*ROUND(G10,3),2)</f>
        <v>0</v>
      </c>
      <c r="N10" s="38" t="s">
        <v>4221</v>
      </c>
      <c r="O10">
        <f>(M10*21)/100</f>
        <v>0</v>
      </c>
      <c r="P10" t="s">
        <v>27</v>
      </c>
    </row>
    <row r="11" spans="1:20" x14ac:dyDescent="0.2">
      <c r="A11" s="37" t="s">
        <v>54</v>
      </c>
      <c r="E11" s="41" t="s">
        <v>5</v>
      </c>
    </row>
    <row r="12" spans="1:20" ht="51" x14ac:dyDescent="0.2">
      <c r="A12" s="37" t="s">
        <v>55</v>
      </c>
      <c r="E12" s="42" t="s">
        <v>4222</v>
      </c>
    </row>
    <row r="13" spans="1:20" ht="51" x14ac:dyDescent="0.2">
      <c r="A13" t="s">
        <v>57</v>
      </c>
      <c r="E13" s="41" t="s">
        <v>4223</v>
      </c>
    </row>
    <row r="14" spans="1:20" ht="25.5" x14ac:dyDescent="0.2">
      <c r="A14" t="s">
        <v>49</v>
      </c>
      <c r="B14" s="36" t="s">
        <v>27</v>
      </c>
      <c r="C14" s="36" t="s">
        <v>4224</v>
      </c>
      <c r="D14" s="37" t="s">
        <v>47</v>
      </c>
      <c r="E14" s="13" t="s">
        <v>4225</v>
      </c>
      <c r="F14" s="38" t="s">
        <v>283</v>
      </c>
      <c r="G14" s="39">
        <v>22.805</v>
      </c>
      <c r="H14" s="38">
        <v>0</v>
      </c>
      <c r="I14" s="38">
        <f>ROUND(G14*H14,6)</f>
        <v>0</v>
      </c>
      <c r="L14" s="40">
        <v>0</v>
      </c>
      <c r="M14" s="34">
        <f>ROUND(ROUND(L14,2)*ROUND(G14,3),2)</f>
        <v>0</v>
      </c>
      <c r="N14" s="38" t="s">
        <v>4221</v>
      </c>
      <c r="O14">
        <f>(M14*21)/100</f>
        <v>0</v>
      </c>
      <c r="P14" t="s">
        <v>27</v>
      </c>
    </row>
    <row r="15" spans="1:20" x14ac:dyDescent="0.2">
      <c r="A15" s="37" t="s">
        <v>54</v>
      </c>
      <c r="E15" s="41" t="s">
        <v>5</v>
      </c>
    </row>
    <row r="16" spans="1:20" ht="25.5" x14ac:dyDescent="0.2">
      <c r="A16" s="37" t="s">
        <v>55</v>
      </c>
      <c r="E16" s="42" t="s">
        <v>4226</v>
      </c>
    </row>
    <row r="17" spans="1:16" ht="51" x14ac:dyDescent="0.2">
      <c r="A17" t="s">
        <v>57</v>
      </c>
      <c r="E17" s="41" t="s">
        <v>4223</v>
      </c>
    </row>
    <row r="18" spans="1:16" ht="25.5" x14ac:dyDescent="0.2">
      <c r="A18" t="s">
        <v>49</v>
      </c>
      <c r="B18" s="36" t="s">
        <v>26</v>
      </c>
      <c r="C18" s="36" t="s">
        <v>4227</v>
      </c>
      <c r="D18" s="37" t="s">
        <v>47</v>
      </c>
      <c r="E18" s="13" t="s">
        <v>4228</v>
      </c>
      <c r="F18" s="38" t="s">
        <v>283</v>
      </c>
      <c r="G18" s="39">
        <v>22.805</v>
      </c>
      <c r="H18" s="38">
        <v>0</v>
      </c>
      <c r="I18" s="38">
        <f>ROUND(G18*H18,6)</f>
        <v>0</v>
      </c>
      <c r="L18" s="40">
        <v>0</v>
      </c>
      <c r="M18" s="34">
        <f>ROUND(ROUND(L18,2)*ROUND(G18,3),2)</f>
        <v>0</v>
      </c>
      <c r="N18" s="38" t="s">
        <v>4221</v>
      </c>
      <c r="O18">
        <f>(M18*21)/100</f>
        <v>0</v>
      </c>
      <c r="P18" t="s">
        <v>27</v>
      </c>
    </row>
    <row r="19" spans="1:16" x14ac:dyDescent="0.2">
      <c r="A19" s="37" t="s">
        <v>54</v>
      </c>
      <c r="E19" s="41" t="s">
        <v>5</v>
      </c>
    </row>
    <row r="20" spans="1:16" ht="25.5" x14ac:dyDescent="0.2">
      <c r="A20" s="37" t="s">
        <v>55</v>
      </c>
      <c r="E20" s="42" t="s">
        <v>4229</v>
      </c>
    </row>
    <row r="21" spans="1:16" ht="51" x14ac:dyDescent="0.2">
      <c r="A21" t="s">
        <v>57</v>
      </c>
      <c r="E21" s="41" t="s">
        <v>4223</v>
      </c>
    </row>
    <row r="22" spans="1:16" ht="25.5" x14ac:dyDescent="0.2">
      <c r="A22" t="s">
        <v>49</v>
      </c>
      <c r="B22" s="36" t="s">
        <v>65</v>
      </c>
      <c r="C22" s="36" t="s">
        <v>4230</v>
      </c>
      <c r="D22" s="37" t="s">
        <v>47</v>
      </c>
      <c r="E22" s="13" t="s">
        <v>4228</v>
      </c>
      <c r="F22" s="38" t="s">
        <v>283</v>
      </c>
      <c r="G22" s="39">
        <v>22.805</v>
      </c>
      <c r="H22" s="38">
        <v>0</v>
      </c>
      <c r="I22" s="38">
        <f>ROUND(G22*H22,6)</f>
        <v>0</v>
      </c>
      <c r="L22" s="40">
        <v>0</v>
      </c>
      <c r="M22" s="34">
        <f>ROUND(ROUND(L22,2)*ROUND(G22,3),2)</f>
        <v>0</v>
      </c>
      <c r="N22" s="38" t="s">
        <v>4221</v>
      </c>
      <c r="O22">
        <f>(M22*21)/100</f>
        <v>0</v>
      </c>
      <c r="P22" t="s">
        <v>27</v>
      </c>
    </row>
    <row r="23" spans="1:16" x14ac:dyDescent="0.2">
      <c r="A23" s="37" t="s">
        <v>54</v>
      </c>
      <c r="E23" s="41" t="s">
        <v>5</v>
      </c>
    </row>
    <row r="24" spans="1:16" x14ac:dyDescent="0.2">
      <c r="A24" s="37" t="s">
        <v>55</v>
      </c>
      <c r="E24" s="42" t="s">
        <v>4231</v>
      </c>
    </row>
    <row r="25" spans="1:16" ht="51" x14ac:dyDescent="0.2">
      <c r="A25" t="s">
        <v>57</v>
      </c>
      <c r="E25" s="41" t="s">
        <v>4223</v>
      </c>
    </row>
    <row r="26" spans="1:16" ht="25.5" x14ac:dyDescent="0.2">
      <c r="A26" t="s">
        <v>49</v>
      </c>
      <c r="B26" s="36" t="s">
        <v>69</v>
      </c>
      <c r="C26" s="36" t="s">
        <v>4232</v>
      </c>
      <c r="D26" s="37" t="s">
        <v>47</v>
      </c>
      <c r="E26" s="13" t="s">
        <v>4233</v>
      </c>
      <c r="F26" s="38" t="s">
        <v>504</v>
      </c>
      <c r="G26" s="39">
        <v>35.085000000000001</v>
      </c>
      <c r="H26" s="38">
        <v>0</v>
      </c>
      <c r="I26" s="38">
        <f>ROUND(G26*H26,6)</f>
        <v>0</v>
      </c>
      <c r="L26" s="40">
        <v>0</v>
      </c>
      <c r="M26" s="34">
        <f>ROUND(ROUND(L26,2)*ROUND(G26,3),2)</f>
        <v>0</v>
      </c>
      <c r="N26" s="38" t="s">
        <v>4221</v>
      </c>
      <c r="O26">
        <f>(M26*21)/100</f>
        <v>0</v>
      </c>
      <c r="P26" t="s">
        <v>27</v>
      </c>
    </row>
    <row r="27" spans="1:16" x14ac:dyDescent="0.2">
      <c r="A27" s="37" t="s">
        <v>54</v>
      </c>
      <c r="E27" s="41" t="s">
        <v>5</v>
      </c>
    </row>
    <row r="28" spans="1:16" x14ac:dyDescent="0.2">
      <c r="A28" s="37" t="s">
        <v>55</v>
      </c>
      <c r="E28" s="42" t="s">
        <v>4234</v>
      </c>
    </row>
    <row r="29" spans="1:16" ht="51" x14ac:dyDescent="0.2">
      <c r="A29" t="s">
        <v>57</v>
      </c>
      <c r="E29" s="41" t="s">
        <v>4223</v>
      </c>
    </row>
    <row r="30" spans="1:16" x14ac:dyDescent="0.2">
      <c r="A30" t="s">
        <v>46</v>
      </c>
      <c r="C30" s="33" t="s">
        <v>26</v>
      </c>
      <c r="E30" s="35" t="s">
        <v>4235</v>
      </c>
      <c r="J30" s="34">
        <f>0</f>
        <v>0</v>
      </c>
      <c r="K30" s="34">
        <f>0</f>
        <v>0</v>
      </c>
      <c r="L30" s="34">
        <f>0+L31+L35+L39</f>
        <v>0</v>
      </c>
      <c r="M30" s="34">
        <f>0+M31+M35+M39</f>
        <v>0</v>
      </c>
    </row>
    <row r="31" spans="1:16" ht="25.5" x14ac:dyDescent="0.2">
      <c r="A31" t="s">
        <v>49</v>
      </c>
      <c r="B31" s="36" t="s">
        <v>73</v>
      </c>
      <c r="C31" s="36" t="s">
        <v>4236</v>
      </c>
      <c r="D31" s="37" t="s">
        <v>47</v>
      </c>
      <c r="E31" s="13" t="s">
        <v>4237</v>
      </c>
      <c r="F31" s="38" t="s">
        <v>504</v>
      </c>
      <c r="G31" s="39">
        <v>16.38</v>
      </c>
      <c r="H31" s="38">
        <v>0</v>
      </c>
      <c r="I31" s="38">
        <f>ROUND(G31*H31,6)</f>
        <v>0</v>
      </c>
      <c r="L31" s="40">
        <v>0</v>
      </c>
      <c r="M31" s="34">
        <f>ROUND(ROUND(L31,2)*ROUND(G31,3),2)</f>
        <v>0</v>
      </c>
      <c r="N31" s="38" t="s">
        <v>4221</v>
      </c>
      <c r="O31">
        <f>(M31*21)/100</f>
        <v>0</v>
      </c>
      <c r="P31" t="s">
        <v>27</v>
      </c>
    </row>
    <row r="32" spans="1:16" x14ac:dyDescent="0.2">
      <c r="A32" s="37" t="s">
        <v>54</v>
      </c>
      <c r="E32" s="41" t="s">
        <v>5</v>
      </c>
    </row>
    <row r="33" spans="1:16" ht="38.25" x14ac:dyDescent="0.2">
      <c r="A33" s="37" t="s">
        <v>55</v>
      </c>
      <c r="E33" s="42" t="s">
        <v>4238</v>
      </c>
    </row>
    <row r="34" spans="1:16" ht="51" x14ac:dyDescent="0.2">
      <c r="A34" t="s">
        <v>57</v>
      </c>
      <c r="E34" s="41" t="s">
        <v>4223</v>
      </c>
    </row>
    <row r="35" spans="1:16" x14ac:dyDescent="0.2">
      <c r="A35" t="s">
        <v>49</v>
      </c>
      <c r="B35" s="36" t="s">
        <v>77</v>
      </c>
      <c r="C35" s="36" t="s">
        <v>4239</v>
      </c>
      <c r="D35" s="37" t="s">
        <v>47</v>
      </c>
      <c r="E35" s="13" t="s">
        <v>4240</v>
      </c>
      <c r="F35" s="38" t="s">
        <v>288</v>
      </c>
      <c r="G35" s="39">
        <v>5.2</v>
      </c>
      <c r="H35" s="38">
        <v>0</v>
      </c>
      <c r="I35" s="38">
        <f>ROUND(G35*H35,6)</f>
        <v>0</v>
      </c>
      <c r="L35" s="40">
        <v>0</v>
      </c>
      <c r="M35" s="34">
        <f>ROUND(ROUND(L35,2)*ROUND(G35,3),2)</f>
        <v>0</v>
      </c>
      <c r="N35" s="38" t="s">
        <v>4221</v>
      </c>
      <c r="O35">
        <f>(M35*21)/100</f>
        <v>0</v>
      </c>
      <c r="P35" t="s">
        <v>27</v>
      </c>
    </row>
    <row r="36" spans="1:16" x14ac:dyDescent="0.2">
      <c r="A36" s="37" t="s">
        <v>54</v>
      </c>
      <c r="E36" s="41" t="s">
        <v>5</v>
      </c>
    </row>
    <row r="37" spans="1:16" x14ac:dyDescent="0.2">
      <c r="A37" s="37" t="s">
        <v>55</v>
      </c>
      <c r="E37" s="42" t="s">
        <v>4241</v>
      </c>
    </row>
    <row r="38" spans="1:16" ht="51" x14ac:dyDescent="0.2">
      <c r="A38" t="s">
        <v>57</v>
      </c>
      <c r="E38" s="41" t="s">
        <v>4223</v>
      </c>
    </row>
    <row r="39" spans="1:16" x14ac:dyDescent="0.2">
      <c r="A39" t="s">
        <v>49</v>
      </c>
      <c r="B39" s="36" t="s">
        <v>81</v>
      </c>
      <c r="C39" s="36" t="s">
        <v>4242</v>
      </c>
      <c r="D39" s="37" t="s">
        <v>47</v>
      </c>
      <c r="E39" s="13" t="s">
        <v>4243</v>
      </c>
      <c r="F39" s="38" t="s">
        <v>288</v>
      </c>
      <c r="G39" s="39">
        <v>6.3</v>
      </c>
      <c r="H39" s="38">
        <v>0</v>
      </c>
      <c r="I39" s="38">
        <f>ROUND(G39*H39,6)</f>
        <v>0</v>
      </c>
      <c r="L39" s="40">
        <v>0</v>
      </c>
      <c r="M39" s="34">
        <f>ROUND(ROUND(L39,2)*ROUND(G39,3),2)</f>
        <v>0</v>
      </c>
      <c r="N39" s="38" t="s">
        <v>4221</v>
      </c>
      <c r="O39">
        <f>(M39*21)/100</f>
        <v>0</v>
      </c>
      <c r="P39" t="s">
        <v>27</v>
      </c>
    </row>
    <row r="40" spans="1:16" x14ac:dyDescent="0.2">
      <c r="A40" s="37" t="s">
        <v>54</v>
      </c>
      <c r="E40" s="41" t="s">
        <v>5</v>
      </c>
    </row>
    <row r="41" spans="1:16" x14ac:dyDescent="0.2">
      <c r="A41" s="37" t="s">
        <v>55</v>
      </c>
      <c r="E41" s="42" t="s">
        <v>4244</v>
      </c>
    </row>
    <row r="42" spans="1:16" ht="51" x14ac:dyDescent="0.2">
      <c r="A42" t="s">
        <v>57</v>
      </c>
      <c r="E42" s="41" t="s">
        <v>4223</v>
      </c>
    </row>
    <row r="43" spans="1:16" x14ac:dyDescent="0.2">
      <c r="A43" t="s">
        <v>46</v>
      </c>
      <c r="C43" s="33" t="s">
        <v>275</v>
      </c>
      <c r="E43" s="35" t="s">
        <v>4245</v>
      </c>
      <c r="J43" s="34">
        <f>0</f>
        <v>0</v>
      </c>
      <c r="K43" s="34">
        <f>0</f>
        <v>0</v>
      </c>
      <c r="L43" s="34">
        <f>0+L44+L48+L52+L56+L60+L64+L68+L72+L76</f>
        <v>0</v>
      </c>
      <c r="M43" s="34">
        <f>0+M44+M48+M52+M56+M60+M64+M68+M72+M76</f>
        <v>0</v>
      </c>
    </row>
    <row r="44" spans="1:16" ht="25.5" x14ac:dyDescent="0.2">
      <c r="A44" t="s">
        <v>49</v>
      </c>
      <c r="B44" s="36" t="s">
        <v>85</v>
      </c>
      <c r="C44" s="36" t="s">
        <v>4246</v>
      </c>
      <c r="D44" s="37" t="s">
        <v>47</v>
      </c>
      <c r="E44" s="13" t="s">
        <v>4247</v>
      </c>
      <c r="F44" s="38" t="s">
        <v>504</v>
      </c>
      <c r="G44" s="39">
        <v>17.542999999999999</v>
      </c>
      <c r="H44" s="38">
        <v>0</v>
      </c>
      <c r="I44" s="38">
        <f>ROUND(G44*H44,6)</f>
        <v>0</v>
      </c>
      <c r="L44" s="40">
        <v>0</v>
      </c>
      <c r="M44" s="34">
        <f>ROUND(ROUND(L44,2)*ROUND(G44,3),2)</f>
        <v>0</v>
      </c>
      <c r="N44" s="38" t="s">
        <v>4221</v>
      </c>
      <c r="O44">
        <f>(M44*21)/100</f>
        <v>0</v>
      </c>
      <c r="P44" t="s">
        <v>27</v>
      </c>
    </row>
    <row r="45" spans="1:16" x14ac:dyDescent="0.2">
      <c r="A45" s="37" t="s">
        <v>54</v>
      </c>
      <c r="E45" s="41" t="s">
        <v>5</v>
      </c>
    </row>
    <row r="46" spans="1:16" x14ac:dyDescent="0.2">
      <c r="A46" s="37" t="s">
        <v>55</v>
      </c>
      <c r="E46" s="42" t="s">
        <v>4248</v>
      </c>
    </row>
    <row r="47" spans="1:16" ht="51" x14ac:dyDescent="0.2">
      <c r="A47" t="s">
        <v>57</v>
      </c>
      <c r="E47" s="41" t="s">
        <v>4223</v>
      </c>
    </row>
    <row r="48" spans="1:16" ht="25.5" x14ac:dyDescent="0.2">
      <c r="A48" t="s">
        <v>49</v>
      </c>
      <c r="B48" s="36" t="s">
        <v>88</v>
      </c>
      <c r="C48" s="36" t="s">
        <v>4249</v>
      </c>
      <c r="D48" s="37" t="s">
        <v>47</v>
      </c>
      <c r="E48" s="13" t="s">
        <v>4250</v>
      </c>
      <c r="F48" s="38" t="s">
        <v>504</v>
      </c>
      <c r="G48" s="39">
        <v>35.085000000000001</v>
      </c>
      <c r="H48" s="38">
        <v>0</v>
      </c>
      <c r="I48" s="38">
        <f>ROUND(G48*H48,6)</f>
        <v>0</v>
      </c>
      <c r="L48" s="40">
        <v>0</v>
      </c>
      <c r="M48" s="34">
        <f>ROUND(ROUND(L48,2)*ROUND(G48,3),2)</f>
        <v>0</v>
      </c>
      <c r="N48" s="38" t="s">
        <v>4221</v>
      </c>
      <c r="O48">
        <f>(M48*21)/100</f>
        <v>0</v>
      </c>
      <c r="P48" t="s">
        <v>27</v>
      </c>
    </row>
    <row r="49" spans="1:16" x14ac:dyDescent="0.2">
      <c r="A49" s="37" t="s">
        <v>54</v>
      </c>
      <c r="E49" s="41" t="s">
        <v>5</v>
      </c>
    </row>
    <row r="50" spans="1:16" ht="63.75" x14ac:dyDescent="0.2">
      <c r="A50" s="37" t="s">
        <v>55</v>
      </c>
      <c r="E50" s="42" t="s">
        <v>4251</v>
      </c>
    </row>
    <row r="51" spans="1:16" ht="51" x14ac:dyDescent="0.2">
      <c r="A51" t="s">
        <v>57</v>
      </c>
      <c r="E51" s="41" t="s">
        <v>4223</v>
      </c>
    </row>
    <row r="52" spans="1:16" ht="25.5" x14ac:dyDescent="0.2">
      <c r="A52" t="s">
        <v>49</v>
      </c>
      <c r="B52" s="36" t="s">
        <v>91</v>
      </c>
      <c r="C52" s="36" t="s">
        <v>4252</v>
      </c>
      <c r="D52" s="37" t="s">
        <v>47</v>
      </c>
      <c r="E52" s="13" t="s">
        <v>4253</v>
      </c>
      <c r="F52" s="38" t="s">
        <v>504</v>
      </c>
      <c r="G52" s="39">
        <v>16.77</v>
      </c>
      <c r="H52" s="38">
        <v>0</v>
      </c>
      <c r="I52" s="38">
        <f>ROUND(G52*H52,6)</f>
        <v>0</v>
      </c>
      <c r="L52" s="40">
        <v>0</v>
      </c>
      <c r="M52" s="34">
        <f>ROUND(ROUND(L52,2)*ROUND(G52,3),2)</f>
        <v>0</v>
      </c>
      <c r="N52" s="38" t="s">
        <v>4221</v>
      </c>
      <c r="O52">
        <f>(M52*21)/100</f>
        <v>0</v>
      </c>
      <c r="P52" t="s">
        <v>27</v>
      </c>
    </row>
    <row r="53" spans="1:16" x14ac:dyDescent="0.2">
      <c r="A53" s="37" t="s">
        <v>54</v>
      </c>
      <c r="E53" s="41" t="s">
        <v>5</v>
      </c>
    </row>
    <row r="54" spans="1:16" x14ac:dyDescent="0.2">
      <c r="A54" s="37" t="s">
        <v>55</v>
      </c>
      <c r="E54" s="42" t="s">
        <v>4254</v>
      </c>
    </row>
    <row r="55" spans="1:16" ht="51" x14ac:dyDescent="0.2">
      <c r="A55" t="s">
        <v>57</v>
      </c>
      <c r="E55" s="41" t="s">
        <v>4223</v>
      </c>
    </row>
    <row r="56" spans="1:16" ht="25.5" x14ac:dyDescent="0.2">
      <c r="A56" t="s">
        <v>49</v>
      </c>
      <c r="B56" s="36" t="s">
        <v>95</v>
      </c>
      <c r="C56" s="36" t="s">
        <v>4255</v>
      </c>
      <c r="D56" s="37" t="s">
        <v>47</v>
      </c>
      <c r="E56" s="13" t="s">
        <v>4256</v>
      </c>
      <c r="F56" s="38" t="s">
        <v>504</v>
      </c>
      <c r="G56" s="39">
        <v>72.123999999999995</v>
      </c>
      <c r="H56" s="38">
        <v>0</v>
      </c>
      <c r="I56" s="38">
        <f>ROUND(G56*H56,6)</f>
        <v>0</v>
      </c>
      <c r="L56" s="40">
        <v>0</v>
      </c>
      <c r="M56" s="34">
        <f>ROUND(ROUND(L56,2)*ROUND(G56,3),2)</f>
        <v>0</v>
      </c>
      <c r="N56" s="38" t="s">
        <v>4221</v>
      </c>
      <c r="O56">
        <f>(M56*21)/100</f>
        <v>0</v>
      </c>
      <c r="P56" t="s">
        <v>27</v>
      </c>
    </row>
    <row r="57" spans="1:16" x14ac:dyDescent="0.2">
      <c r="A57" s="37" t="s">
        <v>54</v>
      </c>
      <c r="E57" s="41" t="s">
        <v>5</v>
      </c>
    </row>
    <row r="58" spans="1:16" ht="38.25" x14ac:dyDescent="0.2">
      <c r="A58" s="37" t="s">
        <v>55</v>
      </c>
      <c r="E58" s="42" t="s">
        <v>4257</v>
      </c>
    </row>
    <row r="59" spans="1:16" ht="51" x14ac:dyDescent="0.2">
      <c r="A59" t="s">
        <v>57</v>
      </c>
      <c r="E59" s="41" t="s">
        <v>4223</v>
      </c>
    </row>
    <row r="60" spans="1:16" ht="25.5" x14ac:dyDescent="0.2">
      <c r="A60" t="s">
        <v>49</v>
      </c>
      <c r="B60" s="36" t="s">
        <v>98</v>
      </c>
      <c r="C60" s="36" t="s">
        <v>4258</v>
      </c>
      <c r="D60" s="37" t="s">
        <v>47</v>
      </c>
      <c r="E60" s="13" t="s">
        <v>4259</v>
      </c>
      <c r="F60" s="38" t="s">
        <v>504</v>
      </c>
      <c r="G60" s="39">
        <v>16.77</v>
      </c>
      <c r="H60" s="38">
        <v>0</v>
      </c>
      <c r="I60" s="38">
        <f>ROUND(G60*H60,6)</f>
        <v>0</v>
      </c>
      <c r="L60" s="40">
        <v>0</v>
      </c>
      <c r="M60" s="34">
        <f>ROUND(ROUND(L60,2)*ROUND(G60,3),2)</f>
        <v>0</v>
      </c>
      <c r="N60" s="38" t="s">
        <v>4221</v>
      </c>
      <c r="O60">
        <f>(M60*21)/100</f>
        <v>0</v>
      </c>
      <c r="P60" t="s">
        <v>27</v>
      </c>
    </row>
    <row r="61" spans="1:16" x14ac:dyDescent="0.2">
      <c r="A61" s="37" t="s">
        <v>54</v>
      </c>
      <c r="E61" s="41" t="s">
        <v>5</v>
      </c>
    </row>
    <row r="62" spans="1:16" ht="38.25" x14ac:dyDescent="0.2">
      <c r="A62" s="37" t="s">
        <v>55</v>
      </c>
      <c r="E62" s="42" t="s">
        <v>4260</v>
      </c>
    </row>
    <row r="63" spans="1:16" ht="51" x14ac:dyDescent="0.2">
      <c r="A63" t="s">
        <v>57</v>
      </c>
      <c r="E63" s="41" t="s">
        <v>4223</v>
      </c>
    </row>
    <row r="64" spans="1:16" ht="25.5" x14ac:dyDescent="0.2">
      <c r="A64" t="s">
        <v>49</v>
      </c>
      <c r="B64" s="36" t="s">
        <v>101</v>
      </c>
      <c r="C64" s="36" t="s">
        <v>4261</v>
      </c>
      <c r="D64" s="37" t="s">
        <v>47</v>
      </c>
      <c r="E64" s="13" t="s">
        <v>4262</v>
      </c>
      <c r="F64" s="38" t="s">
        <v>504</v>
      </c>
      <c r="G64" s="39">
        <v>39.39</v>
      </c>
      <c r="H64" s="38">
        <v>0</v>
      </c>
      <c r="I64" s="38">
        <f>ROUND(G64*H64,6)</f>
        <v>0</v>
      </c>
      <c r="L64" s="40">
        <v>0</v>
      </c>
      <c r="M64" s="34">
        <f>ROUND(ROUND(L64,2)*ROUND(G64,3),2)</f>
        <v>0</v>
      </c>
      <c r="N64" s="38" t="s">
        <v>4221</v>
      </c>
      <c r="O64">
        <f>(M64*21)/100</f>
        <v>0</v>
      </c>
      <c r="P64" t="s">
        <v>27</v>
      </c>
    </row>
    <row r="65" spans="1:16" x14ac:dyDescent="0.2">
      <c r="A65" s="37" t="s">
        <v>54</v>
      </c>
      <c r="E65" s="41" t="s">
        <v>5</v>
      </c>
    </row>
    <row r="66" spans="1:16" ht="63.75" x14ac:dyDescent="0.2">
      <c r="A66" s="37" t="s">
        <v>55</v>
      </c>
      <c r="E66" s="42" t="s">
        <v>4263</v>
      </c>
    </row>
    <row r="67" spans="1:16" ht="51" x14ac:dyDescent="0.2">
      <c r="A67" t="s">
        <v>57</v>
      </c>
      <c r="E67" s="41" t="s">
        <v>4223</v>
      </c>
    </row>
    <row r="68" spans="1:16" ht="25.5" x14ac:dyDescent="0.2">
      <c r="A68" t="s">
        <v>49</v>
      </c>
      <c r="B68" s="36" t="s">
        <v>105</v>
      </c>
      <c r="C68" s="36" t="s">
        <v>4264</v>
      </c>
      <c r="D68" s="37" t="s">
        <v>47</v>
      </c>
      <c r="E68" s="13" t="s">
        <v>4265</v>
      </c>
      <c r="F68" s="38" t="s">
        <v>504</v>
      </c>
      <c r="G68" s="39">
        <v>33.39</v>
      </c>
      <c r="H68" s="38">
        <v>0</v>
      </c>
      <c r="I68" s="38">
        <f>ROUND(G68*H68,6)</f>
        <v>0</v>
      </c>
      <c r="L68" s="40">
        <v>0</v>
      </c>
      <c r="M68" s="34">
        <f>ROUND(ROUND(L68,2)*ROUND(G68,3),2)</f>
        <v>0</v>
      </c>
      <c r="N68" s="38" t="s">
        <v>4221</v>
      </c>
      <c r="O68">
        <f>(M68*21)/100</f>
        <v>0</v>
      </c>
      <c r="P68" t="s">
        <v>27</v>
      </c>
    </row>
    <row r="69" spans="1:16" x14ac:dyDescent="0.2">
      <c r="A69" s="37" t="s">
        <v>54</v>
      </c>
      <c r="E69" s="41" t="s">
        <v>5</v>
      </c>
    </row>
    <row r="70" spans="1:16" ht="25.5" x14ac:dyDescent="0.2">
      <c r="A70" s="37" t="s">
        <v>55</v>
      </c>
      <c r="E70" s="42" t="s">
        <v>4266</v>
      </c>
    </row>
    <row r="71" spans="1:16" ht="51" x14ac:dyDescent="0.2">
      <c r="A71" t="s">
        <v>57</v>
      </c>
      <c r="E71" s="41" t="s">
        <v>4223</v>
      </c>
    </row>
    <row r="72" spans="1:16" ht="25.5" x14ac:dyDescent="0.2">
      <c r="A72" t="s">
        <v>49</v>
      </c>
      <c r="B72" s="36" t="s">
        <v>108</v>
      </c>
      <c r="C72" s="36" t="s">
        <v>4267</v>
      </c>
      <c r="D72" s="37" t="s">
        <v>47</v>
      </c>
      <c r="E72" s="13" t="s">
        <v>4268</v>
      </c>
      <c r="F72" s="38" t="s">
        <v>504</v>
      </c>
      <c r="G72" s="39">
        <v>77.468000000000004</v>
      </c>
      <c r="H72" s="38">
        <v>0</v>
      </c>
      <c r="I72" s="38">
        <f>ROUND(G72*H72,6)</f>
        <v>0</v>
      </c>
      <c r="L72" s="40">
        <v>0</v>
      </c>
      <c r="M72" s="34">
        <f>ROUND(ROUND(L72,2)*ROUND(G72,3),2)</f>
        <v>0</v>
      </c>
      <c r="N72" s="38" t="s">
        <v>4221</v>
      </c>
      <c r="O72">
        <f>(M72*21)/100</f>
        <v>0</v>
      </c>
      <c r="P72" t="s">
        <v>27</v>
      </c>
    </row>
    <row r="73" spans="1:16" x14ac:dyDescent="0.2">
      <c r="A73" s="37" t="s">
        <v>54</v>
      </c>
      <c r="E73" s="41" t="s">
        <v>5</v>
      </c>
    </row>
    <row r="74" spans="1:16" ht="89.25" x14ac:dyDescent="0.2">
      <c r="A74" s="37" t="s">
        <v>55</v>
      </c>
      <c r="E74" s="42" t="s">
        <v>4269</v>
      </c>
    </row>
    <row r="75" spans="1:16" ht="51" x14ac:dyDescent="0.2">
      <c r="A75" t="s">
        <v>57</v>
      </c>
      <c r="E75" s="41" t="s">
        <v>4223</v>
      </c>
    </row>
    <row r="76" spans="1:16" x14ac:dyDescent="0.2">
      <c r="A76" t="s">
        <v>49</v>
      </c>
      <c r="B76" s="36" t="s">
        <v>111</v>
      </c>
      <c r="C76" s="36" t="s">
        <v>4270</v>
      </c>
      <c r="D76" s="37" t="s">
        <v>47</v>
      </c>
      <c r="E76" s="13" t="s">
        <v>4271</v>
      </c>
      <c r="F76" s="38" t="s">
        <v>504</v>
      </c>
      <c r="G76" s="39">
        <v>16.77</v>
      </c>
      <c r="H76" s="38">
        <v>0</v>
      </c>
      <c r="I76" s="38">
        <f>ROUND(G76*H76,6)</f>
        <v>0</v>
      </c>
      <c r="L76" s="40">
        <v>0</v>
      </c>
      <c r="M76" s="34">
        <f>ROUND(ROUND(L76,2)*ROUND(G76,3),2)</f>
        <v>0</v>
      </c>
      <c r="N76" s="38" t="s">
        <v>4221</v>
      </c>
      <c r="O76">
        <f>(M76*21)/100</f>
        <v>0</v>
      </c>
      <c r="P76" t="s">
        <v>27</v>
      </c>
    </row>
    <row r="77" spans="1:16" x14ac:dyDescent="0.2">
      <c r="A77" s="37" t="s">
        <v>54</v>
      </c>
      <c r="E77" s="41" t="s">
        <v>5</v>
      </c>
    </row>
    <row r="78" spans="1:16" ht="25.5" x14ac:dyDescent="0.2">
      <c r="A78" s="37" t="s">
        <v>55</v>
      </c>
      <c r="E78" s="42" t="s">
        <v>4272</v>
      </c>
    </row>
    <row r="79" spans="1:16" ht="51" x14ac:dyDescent="0.2">
      <c r="A79" t="s">
        <v>57</v>
      </c>
      <c r="E79" s="41" t="s">
        <v>4223</v>
      </c>
    </row>
    <row r="80" spans="1:16" x14ac:dyDescent="0.2">
      <c r="A80" t="s">
        <v>46</v>
      </c>
      <c r="C80" s="33" t="s">
        <v>285</v>
      </c>
      <c r="E80" s="35" t="s">
        <v>4273</v>
      </c>
      <c r="J80" s="34">
        <f>0</f>
        <v>0</v>
      </c>
      <c r="K80" s="34">
        <f>0</f>
        <v>0</v>
      </c>
      <c r="L80" s="34">
        <f>0+L81+L85+L89+L93+L97+L101+L105+L109</f>
        <v>0</v>
      </c>
      <c r="M80" s="34">
        <f>0+M81+M85+M89+M93+M97+M101+M105+M109</f>
        <v>0</v>
      </c>
    </row>
    <row r="81" spans="1:16" ht="25.5" x14ac:dyDescent="0.2">
      <c r="A81" t="s">
        <v>49</v>
      </c>
      <c r="B81" s="36" t="s">
        <v>115</v>
      </c>
      <c r="C81" s="36" t="s">
        <v>4274</v>
      </c>
      <c r="D81" s="37" t="s">
        <v>47</v>
      </c>
      <c r="E81" s="13" t="s">
        <v>4275</v>
      </c>
      <c r="F81" s="38" t="s">
        <v>283</v>
      </c>
      <c r="G81" s="39">
        <v>5.2629999999999999</v>
      </c>
      <c r="H81" s="38">
        <v>0</v>
      </c>
      <c r="I81" s="38">
        <f>ROUND(G81*H81,6)</f>
        <v>0</v>
      </c>
      <c r="L81" s="40">
        <v>0</v>
      </c>
      <c r="M81" s="34">
        <f>ROUND(ROUND(L81,2)*ROUND(G81,3),2)</f>
        <v>0</v>
      </c>
      <c r="N81" s="38" t="s">
        <v>4221</v>
      </c>
      <c r="O81">
        <f>(M81*21)/100</f>
        <v>0</v>
      </c>
      <c r="P81" t="s">
        <v>27</v>
      </c>
    </row>
    <row r="82" spans="1:16" x14ac:dyDescent="0.2">
      <c r="A82" s="37" t="s">
        <v>54</v>
      </c>
      <c r="E82" s="41" t="s">
        <v>5</v>
      </c>
    </row>
    <row r="83" spans="1:16" ht="63.75" x14ac:dyDescent="0.2">
      <c r="A83" s="37" t="s">
        <v>55</v>
      </c>
      <c r="E83" s="42" t="s">
        <v>4276</v>
      </c>
    </row>
    <row r="84" spans="1:16" ht="51" x14ac:dyDescent="0.2">
      <c r="A84" t="s">
        <v>57</v>
      </c>
      <c r="E84" s="41" t="s">
        <v>4223</v>
      </c>
    </row>
    <row r="85" spans="1:16" ht="25.5" x14ac:dyDescent="0.2">
      <c r="A85" t="s">
        <v>49</v>
      </c>
      <c r="B85" s="36" t="s">
        <v>118</v>
      </c>
      <c r="C85" s="36" t="s">
        <v>4277</v>
      </c>
      <c r="D85" s="37" t="s">
        <v>47</v>
      </c>
      <c r="E85" s="13" t="s">
        <v>4278</v>
      </c>
      <c r="F85" s="38" t="s">
        <v>283</v>
      </c>
      <c r="G85" s="39">
        <v>19.478999999999999</v>
      </c>
      <c r="H85" s="38">
        <v>0</v>
      </c>
      <c r="I85" s="38">
        <f>ROUND(G85*H85,6)</f>
        <v>0</v>
      </c>
      <c r="L85" s="40">
        <v>0</v>
      </c>
      <c r="M85" s="34">
        <f>ROUND(ROUND(L85,2)*ROUND(G85,3),2)</f>
        <v>0</v>
      </c>
      <c r="N85" s="38" t="s">
        <v>4221</v>
      </c>
      <c r="O85">
        <f>(M85*21)/100</f>
        <v>0</v>
      </c>
      <c r="P85" t="s">
        <v>27</v>
      </c>
    </row>
    <row r="86" spans="1:16" x14ac:dyDescent="0.2">
      <c r="A86" s="37" t="s">
        <v>54</v>
      </c>
      <c r="E86" s="41" t="s">
        <v>5</v>
      </c>
    </row>
    <row r="87" spans="1:16" ht="178.5" x14ac:dyDescent="0.2">
      <c r="A87" s="37" t="s">
        <v>55</v>
      </c>
      <c r="E87" s="42" t="s">
        <v>4279</v>
      </c>
    </row>
    <row r="88" spans="1:16" ht="51" x14ac:dyDescent="0.2">
      <c r="A88" t="s">
        <v>57</v>
      </c>
      <c r="E88" s="41" t="s">
        <v>4223</v>
      </c>
    </row>
    <row r="89" spans="1:16" ht="25.5" x14ac:dyDescent="0.2">
      <c r="A89" t="s">
        <v>49</v>
      </c>
      <c r="B89" s="36" t="s">
        <v>122</v>
      </c>
      <c r="C89" s="36" t="s">
        <v>4280</v>
      </c>
      <c r="D89" s="37" t="s">
        <v>47</v>
      </c>
      <c r="E89" s="13" t="s">
        <v>4281</v>
      </c>
      <c r="F89" s="38" t="s">
        <v>283</v>
      </c>
      <c r="G89" s="39">
        <v>19.478999999999999</v>
      </c>
      <c r="H89" s="38">
        <v>0</v>
      </c>
      <c r="I89" s="38">
        <f>ROUND(G89*H89,6)</f>
        <v>0</v>
      </c>
      <c r="L89" s="40">
        <v>0</v>
      </c>
      <c r="M89" s="34">
        <f>ROUND(ROUND(L89,2)*ROUND(G89,3),2)</f>
        <v>0</v>
      </c>
      <c r="N89" s="38" t="s">
        <v>4221</v>
      </c>
      <c r="O89">
        <f>(M89*21)/100</f>
        <v>0</v>
      </c>
      <c r="P89" t="s">
        <v>27</v>
      </c>
    </row>
    <row r="90" spans="1:16" x14ac:dyDescent="0.2">
      <c r="A90" s="37" t="s">
        <v>54</v>
      </c>
      <c r="E90" s="41" t="s">
        <v>5</v>
      </c>
    </row>
    <row r="91" spans="1:16" x14ac:dyDescent="0.2">
      <c r="A91" s="37" t="s">
        <v>55</v>
      </c>
      <c r="E91" s="42" t="s">
        <v>4282</v>
      </c>
    </row>
    <row r="92" spans="1:16" ht="51" x14ac:dyDescent="0.2">
      <c r="A92" t="s">
        <v>57</v>
      </c>
      <c r="E92" s="41" t="s">
        <v>4223</v>
      </c>
    </row>
    <row r="93" spans="1:16" ht="25.5" x14ac:dyDescent="0.2">
      <c r="A93" t="s">
        <v>49</v>
      </c>
      <c r="B93" s="36" t="s">
        <v>125</v>
      </c>
      <c r="C93" s="36" t="s">
        <v>4283</v>
      </c>
      <c r="D93" s="37" t="s">
        <v>47</v>
      </c>
      <c r="E93" s="13" t="s">
        <v>4284</v>
      </c>
      <c r="F93" s="38" t="s">
        <v>283</v>
      </c>
      <c r="G93" s="39">
        <v>5.2629999999999999</v>
      </c>
      <c r="H93" s="38">
        <v>0</v>
      </c>
      <c r="I93" s="38">
        <f>ROUND(G93*H93,6)</f>
        <v>0</v>
      </c>
      <c r="L93" s="40">
        <v>0</v>
      </c>
      <c r="M93" s="34">
        <f>ROUND(ROUND(L93,2)*ROUND(G93,3),2)</f>
        <v>0</v>
      </c>
      <c r="N93" s="38" t="s">
        <v>4221</v>
      </c>
      <c r="O93">
        <f>(M93*21)/100</f>
        <v>0</v>
      </c>
      <c r="P93" t="s">
        <v>27</v>
      </c>
    </row>
    <row r="94" spans="1:16" x14ac:dyDescent="0.2">
      <c r="A94" s="37" t="s">
        <v>54</v>
      </c>
      <c r="E94" s="41" t="s">
        <v>5</v>
      </c>
    </row>
    <row r="95" spans="1:16" x14ac:dyDescent="0.2">
      <c r="A95" s="37" t="s">
        <v>55</v>
      </c>
      <c r="E95" s="42" t="s">
        <v>4285</v>
      </c>
    </row>
    <row r="96" spans="1:16" ht="51" x14ac:dyDescent="0.2">
      <c r="A96" t="s">
        <v>57</v>
      </c>
      <c r="E96" s="41" t="s">
        <v>4223</v>
      </c>
    </row>
    <row r="97" spans="1:16" ht="25.5" x14ac:dyDescent="0.2">
      <c r="A97" t="s">
        <v>49</v>
      </c>
      <c r="B97" s="36" t="s">
        <v>129</v>
      </c>
      <c r="C97" s="36" t="s">
        <v>4286</v>
      </c>
      <c r="D97" s="37" t="s">
        <v>47</v>
      </c>
      <c r="E97" s="13" t="s">
        <v>4287</v>
      </c>
      <c r="F97" s="38" t="s">
        <v>283</v>
      </c>
      <c r="G97" s="39">
        <v>19.478999999999999</v>
      </c>
      <c r="H97" s="38">
        <v>0</v>
      </c>
      <c r="I97" s="38">
        <f>ROUND(G97*H97,6)</f>
        <v>0</v>
      </c>
      <c r="L97" s="40">
        <v>0</v>
      </c>
      <c r="M97" s="34">
        <f>ROUND(ROUND(L97,2)*ROUND(G97,3),2)</f>
        <v>0</v>
      </c>
      <c r="N97" s="38" t="s">
        <v>4221</v>
      </c>
      <c r="O97">
        <f>(M97*21)/100</f>
        <v>0</v>
      </c>
      <c r="P97" t="s">
        <v>27</v>
      </c>
    </row>
    <row r="98" spans="1:16" x14ac:dyDescent="0.2">
      <c r="A98" s="37" t="s">
        <v>54</v>
      </c>
      <c r="E98" s="41" t="s">
        <v>5</v>
      </c>
    </row>
    <row r="99" spans="1:16" ht="25.5" x14ac:dyDescent="0.2">
      <c r="A99" s="37" t="s">
        <v>55</v>
      </c>
      <c r="E99" s="42" t="s">
        <v>4288</v>
      </c>
    </row>
    <row r="100" spans="1:16" ht="51" x14ac:dyDescent="0.2">
      <c r="A100" t="s">
        <v>57</v>
      </c>
      <c r="E100" s="41" t="s">
        <v>4223</v>
      </c>
    </row>
    <row r="101" spans="1:16" x14ac:dyDescent="0.2">
      <c r="A101" t="s">
        <v>49</v>
      </c>
      <c r="B101" s="36" t="s">
        <v>133</v>
      </c>
      <c r="C101" s="36" t="s">
        <v>4289</v>
      </c>
      <c r="D101" s="37" t="s">
        <v>47</v>
      </c>
      <c r="E101" s="13" t="s">
        <v>4290</v>
      </c>
      <c r="F101" s="38" t="s">
        <v>504</v>
      </c>
      <c r="G101" s="39">
        <v>34.49</v>
      </c>
      <c r="H101" s="38">
        <v>0</v>
      </c>
      <c r="I101" s="38">
        <f>ROUND(G101*H101,6)</f>
        <v>0</v>
      </c>
      <c r="L101" s="40">
        <v>0</v>
      </c>
      <c r="M101" s="34">
        <f>ROUND(ROUND(L101,2)*ROUND(G101,3),2)</f>
        <v>0</v>
      </c>
      <c r="N101" s="38" t="s">
        <v>4221</v>
      </c>
      <c r="O101">
        <f>(M101*21)/100</f>
        <v>0</v>
      </c>
      <c r="P101" t="s">
        <v>27</v>
      </c>
    </row>
    <row r="102" spans="1:16" x14ac:dyDescent="0.2">
      <c r="A102" s="37" t="s">
        <v>54</v>
      </c>
      <c r="E102" s="41" t="s">
        <v>5</v>
      </c>
    </row>
    <row r="103" spans="1:16" ht="153" x14ac:dyDescent="0.2">
      <c r="A103" s="37" t="s">
        <v>55</v>
      </c>
      <c r="E103" s="42" t="s">
        <v>4291</v>
      </c>
    </row>
    <row r="104" spans="1:16" ht="51" x14ac:dyDescent="0.2">
      <c r="A104" t="s">
        <v>57</v>
      </c>
      <c r="E104" s="41" t="s">
        <v>4223</v>
      </c>
    </row>
    <row r="105" spans="1:16" x14ac:dyDescent="0.2">
      <c r="A105" t="s">
        <v>49</v>
      </c>
      <c r="B105" s="36" t="s">
        <v>137</v>
      </c>
      <c r="C105" s="36" t="s">
        <v>4292</v>
      </c>
      <c r="D105" s="37" t="s">
        <v>47</v>
      </c>
      <c r="E105" s="13" t="s">
        <v>4293</v>
      </c>
      <c r="F105" s="38" t="s">
        <v>504</v>
      </c>
      <c r="G105" s="39">
        <v>34.49</v>
      </c>
      <c r="H105" s="38">
        <v>0</v>
      </c>
      <c r="I105" s="38">
        <f>ROUND(G105*H105,6)</f>
        <v>0</v>
      </c>
      <c r="L105" s="40">
        <v>0</v>
      </c>
      <c r="M105" s="34">
        <f>ROUND(ROUND(L105,2)*ROUND(G105,3),2)</f>
        <v>0</v>
      </c>
      <c r="N105" s="38" t="s">
        <v>4221</v>
      </c>
      <c r="O105">
        <f>(M105*21)/100</f>
        <v>0</v>
      </c>
      <c r="P105" t="s">
        <v>27</v>
      </c>
    </row>
    <row r="106" spans="1:16" x14ac:dyDescent="0.2">
      <c r="A106" s="37" t="s">
        <v>54</v>
      </c>
      <c r="E106" s="41" t="s">
        <v>5</v>
      </c>
    </row>
    <row r="107" spans="1:16" x14ac:dyDescent="0.2">
      <c r="A107" s="37" t="s">
        <v>55</v>
      </c>
      <c r="E107" s="42" t="s">
        <v>4294</v>
      </c>
    </row>
    <row r="108" spans="1:16" ht="51" x14ac:dyDescent="0.2">
      <c r="A108" t="s">
        <v>57</v>
      </c>
      <c r="E108" s="41" t="s">
        <v>4223</v>
      </c>
    </row>
    <row r="109" spans="1:16" x14ac:dyDescent="0.2">
      <c r="A109" t="s">
        <v>49</v>
      </c>
      <c r="B109" s="36" t="s">
        <v>141</v>
      </c>
      <c r="C109" s="36" t="s">
        <v>4295</v>
      </c>
      <c r="D109" s="37" t="s">
        <v>47</v>
      </c>
      <c r="E109" s="13" t="s">
        <v>4296</v>
      </c>
      <c r="F109" s="38" t="s">
        <v>629</v>
      </c>
      <c r="G109" s="39">
        <v>0.20799999999999999</v>
      </c>
      <c r="H109" s="38">
        <v>0</v>
      </c>
      <c r="I109" s="38">
        <f>ROUND(G109*H109,6)</f>
        <v>0</v>
      </c>
      <c r="L109" s="40">
        <v>0</v>
      </c>
      <c r="M109" s="34">
        <f>ROUND(ROUND(L109,2)*ROUND(G109,3),2)</f>
        <v>0</v>
      </c>
      <c r="N109" s="38" t="s">
        <v>4221</v>
      </c>
      <c r="O109">
        <f>(M109*21)/100</f>
        <v>0</v>
      </c>
      <c r="P109" t="s">
        <v>27</v>
      </c>
    </row>
    <row r="110" spans="1:16" x14ac:dyDescent="0.2">
      <c r="A110" s="37" t="s">
        <v>54</v>
      </c>
      <c r="E110" s="41" t="s">
        <v>5</v>
      </c>
    </row>
    <row r="111" spans="1:16" ht="38.25" x14ac:dyDescent="0.2">
      <c r="A111" s="37" t="s">
        <v>55</v>
      </c>
      <c r="E111" s="42" t="s">
        <v>4297</v>
      </c>
    </row>
    <row r="112" spans="1:16" ht="51" x14ac:dyDescent="0.2">
      <c r="A112" t="s">
        <v>57</v>
      </c>
      <c r="E112" s="41" t="s">
        <v>4223</v>
      </c>
    </row>
    <row r="113" spans="1:16" x14ac:dyDescent="0.2">
      <c r="A113" t="s">
        <v>46</v>
      </c>
      <c r="C113" s="33" t="s">
        <v>1672</v>
      </c>
      <c r="E113" s="35" t="s">
        <v>4298</v>
      </c>
      <c r="J113" s="34">
        <f>0</f>
        <v>0</v>
      </c>
      <c r="K113" s="34">
        <f>0</f>
        <v>0</v>
      </c>
      <c r="L113" s="34">
        <f>0+L114+L118+L122+L126+L130+L134+L138+L142+L146+L150+L154+L158+L162+L166</f>
        <v>0</v>
      </c>
      <c r="M113" s="34">
        <f>0+M114+M118+M122+M126+M130+M134+M138+M142+M146+M150+M154+M158+M162+M166</f>
        <v>0</v>
      </c>
    </row>
    <row r="114" spans="1:16" x14ac:dyDescent="0.2">
      <c r="A114" t="s">
        <v>49</v>
      </c>
      <c r="B114" s="36" t="s">
        <v>145</v>
      </c>
      <c r="C114" s="36" t="s">
        <v>4299</v>
      </c>
      <c r="D114" s="37" t="s">
        <v>47</v>
      </c>
      <c r="E114" s="13" t="s">
        <v>4300</v>
      </c>
      <c r="F114" s="38" t="s">
        <v>629</v>
      </c>
      <c r="G114" s="39">
        <v>1.0999999999999999E-2</v>
      </c>
      <c r="H114" s="38">
        <v>0</v>
      </c>
      <c r="I114" s="38">
        <f>ROUND(G114*H114,6)</f>
        <v>0</v>
      </c>
      <c r="L114" s="40">
        <v>0</v>
      </c>
      <c r="M114" s="34">
        <f>ROUND(ROUND(L114,2)*ROUND(G114,3),2)</f>
        <v>0</v>
      </c>
      <c r="N114" s="38" t="s">
        <v>4221</v>
      </c>
      <c r="O114">
        <f>(M114*21)/100</f>
        <v>0</v>
      </c>
      <c r="P114" t="s">
        <v>27</v>
      </c>
    </row>
    <row r="115" spans="1:16" x14ac:dyDescent="0.2">
      <c r="A115" s="37" t="s">
        <v>54</v>
      </c>
      <c r="E115" s="41" t="s">
        <v>5</v>
      </c>
    </row>
    <row r="116" spans="1:16" x14ac:dyDescent="0.2">
      <c r="A116" s="37" t="s">
        <v>55</v>
      </c>
      <c r="E116" s="42" t="s">
        <v>4301</v>
      </c>
    </row>
    <row r="117" spans="1:16" ht="51" x14ac:dyDescent="0.2">
      <c r="A117" t="s">
        <v>57</v>
      </c>
      <c r="E117" s="41" t="s">
        <v>4223</v>
      </c>
    </row>
    <row r="118" spans="1:16" x14ac:dyDescent="0.2">
      <c r="A118" t="s">
        <v>49</v>
      </c>
      <c r="B118" s="36" t="s">
        <v>148</v>
      </c>
      <c r="C118" s="36" t="s">
        <v>4299</v>
      </c>
      <c r="D118" s="37" t="s">
        <v>91</v>
      </c>
      <c r="E118" s="13" t="s">
        <v>4300</v>
      </c>
      <c r="F118" s="38" t="s">
        <v>629</v>
      </c>
      <c r="G118" s="39">
        <v>8.0000000000000002E-3</v>
      </c>
      <c r="H118" s="38">
        <v>0</v>
      </c>
      <c r="I118" s="38">
        <f>ROUND(G118*H118,6)</f>
        <v>0</v>
      </c>
      <c r="L118" s="40">
        <v>0</v>
      </c>
      <c r="M118" s="34">
        <f>ROUND(ROUND(L118,2)*ROUND(G118,3),2)</f>
        <v>0</v>
      </c>
      <c r="N118" s="38" t="s">
        <v>4221</v>
      </c>
      <c r="O118">
        <f>(M118*21)/100</f>
        <v>0</v>
      </c>
      <c r="P118" t="s">
        <v>27</v>
      </c>
    </row>
    <row r="119" spans="1:16" x14ac:dyDescent="0.2">
      <c r="A119" s="37" t="s">
        <v>54</v>
      </c>
      <c r="E119" s="41" t="s">
        <v>5</v>
      </c>
    </row>
    <row r="120" spans="1:16" x14ac:dyDescent="0.2">
      <c r="A120" s="37" t="s">
        <v>55</v>
      </c>
      <c r="E120" s="42" t="s">
        <v>4302</v>
      </c>
    </row>
    <row r="121" spans="1:16" ht="51" x14ac:dyDescent="0.2">
      <c r="A121" t="s">
        <v>57</v>
      </c>
      <c r="E121" s="41" t="s">
        <v>4223</v>
      </c>
    </row>
    <row r="122" spans="1:16" x14ac:dyDescent="0.2">
      <c r="A122" t="s">
        <v>49</v>
      </c>
      <c r="B122" s="36" t="s">
        <v>152</v>
      </c>
      <c r="C122" s="36" t="s">
        <v>27</v>
      </c>
      <c r="D122" s="37" t="s">
        <v>47</v>
      </c>
      <c r="E122" s="13" t="s">
        <v>4303</v>
      </c>
      <c r="F122" s="38" t="s">
        <v>504</v>
      </c>
      <c r="G122" s="39">
        <v>25.8</v>
      </c>
      <c r="H122" s="38">
        <v>0</v>
      </c>
      <c r="I122" s="38">
        <f>ROUND(G122*H122,6)</f>
        <v>0</v>
      </c>
      <c r="L122" s="40">
        <v>0</v>
      </c>
      <c r="M122" s="34">
        <f>ROUND(ROUND(L122,2)*ROUND(G122,3),2)</f>
        <v>0</v>
      </c>
      <c r="N122" s="38" t="s">
        <v>269</v>
      </c>
      <c r="O122">
        <f>(M122*21)/100</f>
        <v>0</v>
      </c>
      <c r="P122" t="s">
        <v>27</v>
      </c>
    </row>
    <row r="123" spans="1:16" x14ac:dyDescent="0.2">
      <c r="A123" s="37" t="s">
        <v>54</v>
      </c>
      <c r="E123" s="41" t="s">
        <v>5</v>
      </c>
    </row>
    <row r="124" spans="1:16" x14ac:dyDescent="0.2">
      <c r="A124" s="37" t="s">
        <v>55</v>
      </c>
      <c r="E124" s="42" t="s">
        <v>4304</v>
      </c>
    </row>
    <row r="125" spans="1:16" x14ac:dyDescent="0.2">
      <c r="A125" t="s">
        <v>57</v>
      </c>
      <c r="E125" s="41" t="s">
        <v>5</v>
      </c>
    </row>
    <row r="126" spans="1:16" ht="25.5" x14ac:dyDescent="0.2">
      <c r="A126" t="s">
        <v>49</v>
      </c>
      <c r="B126" s="36" t="s">
        <v>156</v>
      </c>
      <c r="C126" s="36" t="s">
        <v>4305</v>
      </c>
      <c r="D126" s="37" t="s">
        <v>47</v>
      </c>
      <c r="E126" s="13" t="s">
        <v>4306</v>
      </c>
      <c r="F126" s="38" t="s">
        <v>504</v>
      </c>
      <c r="G126" s="39">
        <v>41.098999999999997</v>
      </c>
      <c r="H126" s="38">
        <v>0</v>
      </c>
      <c r="I126" s="38">
        <f>ROUND(G126*H126,6)</f>
        <v>0</v>
      </c>
      <c r="L126" s="40">
        <v>0</v>
      </c>
      <c r="M126" s="34">
        <f>ROUND(ROUND(L126,2)*ROUND(G126,3),2)</f>
        <v>0</v>
      </c>
      <c r="N126" s="38" t="s">
        <v>4221</v>
      </c>
      <c r="O126">
        <f>(M126*21)/100</f>
        <v>0</v>
      </c>
      <c r="P126" t="s">
        <v>27</v>
      </c>
    </row>
    <row r="127" spans="1:16" x14ac:dyDescent="0.2">
      <c r="A127" s="37" t="s">
        <v>54</v>
      </c>
      <c r="E127" s="41" t="s">
        <v>5</v>
      </c>
    </row>
    <row r="128" spans="1:16" x14ac:dyDescent="0.2">
      <c r="A128" s="37" t="s">
        <v>55</v>
      </c>
      <c r="E128" s="42" t="s">
        <v>4307</v>
      </c>
    </row>
    <row r="129" spans="1:16" ht="51" x14ac:dyDescent="0.2">
      <c r="A129" t="s">
        <v>57</v>
      </c>
      <c r="E129" s="41" t="s">
        <v>4223</v>
      </c>
    </row>
    <row r="130" spans="1:16" ht="25.5" x14ac:dyDescent="0.2">
      <c r="A130" t="s">
        <v>49</v>
      </c>
      <c r="B130" s="36" t="s">
        <v>159</v>
      </c>
      <c r="C130" s="36" t="s">
        <v>4305</v>
      </c>
      <c r="D130" s="37" t="s">
        <v>91</v>
      </c>
      <c r="E130" s="13" t="s">
        <v>4306</v>
      </c>
      <c r="F130" s="38" t="s">
        <v>504</v>
      </c>
      <c r="G130" s="39">
        <v>29.026</v>
      </c>
      <c r="H130" s="38">
        <v>0</v>
      </c>
      <c r="I130" s="38">
        <f>ROUND(G130*H130,6)</f>
        <v>0</v>
      </c>
      <c r="L130" s="40">
        <v>0</v>
      </c>
      <c r="M130" s="34">
        <f>ROUND(ROUND(L130,2)*ROUND(G130,3),2)</f>
        <v>0</v>
      </c>
      <c r="N130" s="38" t="s">
        <v>4221</v>
      </c>
      <c r="O130">
        <f>(M130*21)/100</f>
        <v>0</v>
      </c>
      <c r="P130" t="s">
        <v>27</v>
      </c>
    </row>
    <row r="131" spans="1:16" x14ac:dyDescent="0.2">
      <c r="A131" s="37" t="s">
        <v>54</v>
      </c>
      <c r="E131" s="41" t="s">
        <v>5</v>
      </c>
    </row>
    <row r="132" spans="1:16" x14ac:dyDescent="0.2">
      <c r="A132" s="37" t="s">
        <v>55</v>
      </c>
      <c r="E132" s="42" t="s">
        <v>4308</v>
      </c>
    </row>
    <row r="133" spans="1:16" ht="51" x14ac:dyDescent="0.2">
      <c r="A133" t="s">
        <v>57</v>
      </c>
      <c r="E133" s="41" t="s">
        <v>4223</v>
      </c>
    </row>
    <row r="134" spans="1:16" ht="25.5" x14ac:dyDescent="0.2">
      <c r="A134" t="s">
        <v>49</v>
      </c>
      <c r="B134" s="36" t="s">
        <v>163</v>
      </c>
      <c r="C134" s="36" t="s">
        <v>4309</v>
      </c>
      <c r="D134" s="37" t="s">
        <v>47</v>
      </c>
      <c r="E134" s="13" t="s">
        <v>4310</v>
      </c>
      <c r="F134" s="38" t="s">
        <v>504</v>
      </c>
      <c r="G134" s="39">
        <v>35.738</v>
      </c>
      <c r="H134" s="38">
        <v>0</v>
      </c>
      <c r="I134" s="38">
        <f>ROUND(G134*H134,6)</f>
        <v>0</v>
      </c>
      <c r="L134" s="40">
        <v>0</v>
      </c>
      <c r="M134" s="34">
        <f>ROUND(ROUND(L134,2)*ROUND(G134,3),2)</f>
        <v>0</v>
      </c>
      <c r="N134" s="38" t="s">
        <v>4221</v>
      </c>
      <c r="O134">
        <f>(M134*21)/100</f>
        <v>0</v>
      </c>
      <c r="P134" t="s">
        <v>27</v>
      </c>
    </row>
    <row r="135" spans="1:16" x14ac:dyDescent="0.2">
      <c r="A135" s="37" t="s">
        <v>54</v>
      </c>
      <c r="E135" s="41" t="s">
        <v>5</v>
      </c>
    </row>
    <row r="136" spans="1:16" ht="76.5" x14ac:dyDescent="0.2">
      <c r="A136" s="37" t="s">
        <v>55</v>
      </c>
      <c r="E136" s="42" t="s">
        <v>4311</v>
      </c>
    </row>
    <row r="137" spans="1:16" ht="51" x14ac:dyDescent="0.2">
      <c r="A137" t="s">
        <v>57</v>
      </c>
      <c r="E137" s="41" t="s">
        <v>4223</v>
      </c>
    </row>
    <row r="138" spans="1:16" ht="25.5" x14ac:dyDescent="0.2">
      <c r="A138" t="s">
        <v>49</v>
      </c>
      <c r="B138" s="36" t="s">
        <v>166</v>
      </c>
      <c r="C138" s="36" t="s">
        <v>4312</v>
      </c>
      <c r="D138" s="37" t="s">
        <v>47</v>
      </c>
      <c r="E138" s="13" t="s">
        <v>4313</v>
      </c>
      <c r="F138" s="38" t="s">
        <v>504</v>
      </c>
      <c r="G138" s="39">
        <v>24.187999999999999</v>
      </c>
      <c r="H138" s="38">
        <v>0</v>
      </c>
      <c r="I138" s="38">
        <f>ROUND(G138*H138,6)</f>
        <v>0</v>
      </c>
      <c r="L138" s="40">
        <v>0</v>
      </c>
      <c r="M138" s="34">
        <f>ROUND(ROUND(L138,2)*ROUND(G138,3),2)</f>
        <v>0</v>
      </c>
      <c r="N138" s="38" t="s">
        <v>4221</v>
      </c>
      <c r="O138">
        <f>(M138*21)/100</f>
        <v>0</v>
      </c>
      <c r="P138" t="s">
        <v>27</v>
      </c>
    </row>
    <row r="139" spans="1:16" x14ac:dyDescent="0.2">
      <c r="A139" s="37" t="s">
        <v>54</v>
      </c>
      <c r="E139" s="41" t="s">
        <v>5</v>
      </c>
    </row>
    <row r="140" spans="1:16" ht="38.25" x14ac:dyDescent="0.2">
      <c r="A140" s="37" t="s">
        <v>55</v>
      </c>
      <c r="E140" s="42" t="s">
        <v>4314</v>
      </c>
    </row>
    <row r="141" spans="1:16" ht="51" x14ac:dyDescent="0.2">
      <c r="A141" t="s">
        <v>57</v>
      </c>
      <c r="E141" s="41" t="s">
        <v>4223</v>
      </c>
    </row>
    <row r="142" spans="1:16" x14ac:dyDescent="0.2">
      <c r="A142" t="s">
        <v>49</v>
      </c>
      <c r="B142" s="36" t="s">
        <v>170</v>
      </c>
      <c r="C142" s="36" t="s">
        <v>4315</v>
      </c>
      <c r="D142" s="37" t="s">
        <v>47</v>
      </c>
      <c r="E142" s="13" t="s">
        <v>4316</v>
      </c>
      <c r="F142" s="38" t="s">
        <v>504</v>
      </c>
      <c r="G142" s="39">
        <v>35.963000000000001</v>
      </c>
      <c r="H142" s="38">
        <v>0</v>
      </c>
      <c r="I142" s="38">
        <f>ROUND(G142*H142,6)</f>
        <v>0</v>
      </c>
      <c r="L142" s="40">
        <v>0</v>
      </c>
      <c r="M142" s="34">
        <f>ROUND(ROUND(L142,2)*ROUND(G142,3),2)</f>
        <v>0</v>
      </c>
      <c r="N142" s="38" t="s">
        <v>4221</v>
      </c>
      <c r="O142">
        <f>(M142*21)/100</f>
        <v>0</v>
      </c>
      <c r="P142" t="s">
        <v>27</v>
      </c>
    </row>
    <row r="143" spans="1:16" x14ac:dyDescent="0.2">
      <c r="A143" s="37" t="s">
        <v>54</v>
      </c>
      <c r="E143" s="41" t="s">
        <v>5</v>
      </c>
    </row>
    <row r="144" spans="1:16" ht="76.5" x14ac:dyDescent="0.2">
      <c r="A144" s="37" t="s">
        <v>55</v>
      </c>
      <c r="E144" s="42" t="s">
        <v>4317</v>
      </c>
    </row>
    <row r="145" spans="1:16" ht="51" x14ac:dyDescent="0.2">
      <c r="A145" t="s">
        <v>57</v>
      </c>
      <c r="E145" s="41" t="s">
        <v>4223</v>
      </c>
    </row>
    <row r="146" spans="1:16" x14ac:dyDescent="0.2">
      <c r="A146" t="s">
        <v>49</v>
      </c>
      <c r="B146" s="36" t="s">
        <v>174</v>
      </c>
      <c r="C146" s="36" t="s">
        <v>4318</v>
      </c>
      <c r="D146" s="37" t="s">
        <v>47</v>
      </c>
      <c r="E146" s="13" t="s">
        <v>4319</v>
      </c>
      <c r="F146" s="38" t="s">
        <v>504</v>
      </c>
      <c r="G146" s="39">
        <v>21.76</v>
      </c>
      <c r="H146" s="38">
        <v>0</v>
      </c>
      <c r="I146" s="38">
        <f>ROUND(G146*H146,6)</f>
        <v>0</v>
      </c>
      <c r="L146" s="40">
        <v>0</v>
      </c>
      <c r="M146" s="34">
        <f>ROUND(ROUND(L146,2)*ROUND(G146,3),2)</f>
        <v>0</v>
      </c>
      <c r="N146" s="38" t="s">
        <v>4221</v>
      </c>
      <c r="O146">
        <f>(M146*21)/100</f>
        <v>0</v>
      </c>
      <c r="P146" t="s">
        <v>27</v>
      </c>
    </row>
    <row r="147" spans="1:16" x14ac:dyDescent="0.2">
      <c r="A147" s="37" t="s">
        <v>54</v>
      </c>
      <c r="E147" s="41" t="s">
        <v>5</v>
      </c>
    </row>
    <row r="148" spans="1:16" ht="89.25" x14ac:dyDescent="0.2">
      <c r="A148" s="37" t="s">
        <v>55</v>
      </c>
      <c r="E148" s="42" t="s">
        <v>4320</v>
      </c>
    </row>
    <row r="149" spans="1:16" ht="51" x14ac:dyDescent="0.2">
      <c r="A149" t="s">
        <v>57</v>
      </c>
      <c r="E149" s="41" t="s">
        <v>4223</v>
      </c>
    </row>
    <row r="150" spans="1:16" x14ac:dyDescent="0.2">
      <c r="A150" t="s">
        <v>49</v>
      </c>
      <c r="B150" s="36" t="s">
        <v>179</v>
      </c>
      <c r="C150" s="36" t="s">
        <v>4321</v>
      </c>
      <c r="D150" s="37" t="s">
        <v>47</v>
      </c>
      <c r="E150" s="13" t="s">
        <v>4322</v>
      </c>
      <c r="F150" s="38" t="s">
        <v>504</v>
      </c>
      <c r="G150" s="39">
        <v>35.738</v>
      </c>
      <c r="H150" s="38">
        <v>0</v>
      </c>
      <c r="I150" s="38">
        <f>ROUND(G150*H150,6)</f>
        <v>0</v>
      </c>
      <c r="L150" s="40">
        <v>0</v>
      </c>
      <c r="M150" s="34">
        <f>ROUND(ROUND(L150,2)*ROUND(G150,3),2)</f>
        <v>0</v>
      </c>
      <c r="N150" s="38" t="s">
        <v>4221</v>
      </c>
      <c r="O150">
        <f>(M150*21)/100</f>
        <v>0</v>
      </c>
      <c r="P150" t="s">
        <v>27</v>
      </c>
    </row>
    <row r="151" spans="1:16" x14ac:dyDescent="0.2">
      <c r="A151" s="37" t="s">
        <v>54</v>
      </c>
      <c r="E151" s="41" t="s">
        <v>5</v>
      </c>
    </row>
    <row r="152" spans="1:16" x14ac:dyDescent="0.2">
      <c r="A152" s="37" t="s">
        <v>55</v>
      </c>
      <c r="E152" s="42" t="s">
        <v>4323</v>
      </c>
    </row>
    <row r="153" spans="1:16" ht="51" x14ac:dyDescent="0.2">
      <c r="A153" t="s">
        <v>57</v>
      </c>
      <c r="E153" s="41" t="s">
        <v>4223</v>
      </c>
    </row>
    <row r="154" spans="1:16" x14ac:dyDescent="0.2">
      <c r="A154" t="s">
        <v>49</v>
      </c>
      <c r="B154" s="36" t="s">
        <v>184</v>
      </c>
      <c r="C154" s="36" t="s">
        <v>4324</v>
      </c>
      <c r="D154" s="37" t="s">
        <v>47</v>
      </c>
      <c r="E154" s="13" t="s">
        <v>4325</v>
      </c>
      <c r="F154" s="38" t="s">
        <v>504</v>
      </c>
      <c r="G154" s="39">
        <v>24.187999999999999</v>
      </c>
      <c r="H154" s="38">
        <v>0</v>
      </c>
      <c r="I154" s="38">
        <f>ROUND(G154*H154,6)</f>
        <v>0</v>
      </c>
      <c r="L154" s="40">
        <v>0</v>
      </c>
      <c r="M154" s="34">
        <f>ROUND(ROUND(L154,2)*ROUND(G154,3),2)</f>
        <v>0</v>
      </c>
      <c r="N154" s="38" t="s">
        <v>4221</v>
      </c>
      <c r="O154">
        <f>(M154*21)/100</f>
        <v>0</v>
      </c>
      <c r="P154" t="s">
        <v>27</v>
      </c>
    </row>
    <row r="155" spans="1:16" x14ac:dyDescent="0.2">
      <c r="A155" s="37" t="s">
        <v>54</v>
      </c>
      <c r="E155" s="41" t="s">
        <v>5</v>
      </c>
    </row>
    <row r="156" spans="1:16" x14ac:dyDescent="0.2">
      <c r="A156" s="37" t="s">
        <v>55</v>
      </c>
      <c r="E156" s="42" t="s">
        <v>4326</v>
      </c>
    </row>
    <row r="157" spans="1:16" ht="51" x14ac:dyDescent="0.2">
      <c r="A157" t="s">
        <v>57</v>
      </c>
      <c r="E157" s="41" t="s">
        <v>4223</v>
      </c>
    </row>
    <row r="158" spans="1:16" ht="25.5" x14ac:dyDescent="0.2">
      <c r="A158" t="s">
        <v>49</v>
      </c>
      <c r="B158" s="36" t="s">
        <v>188</v>
      </c>
      <c r="C158" s="36" t="s">
        <v>4327</v>
      </c>
      <c r="D158" s="37" t="s">
        <v>47</v>
      </c>
      <c r="E158" s="13" t="s">
        <v>4328</v>
      </c>
      <c r="F158" s="38" t="s">
        <v>629</v>
      </c>
      <c r="G158" s="39">
        <v>0.24199999999999999</v>
      </c>
      <c r="H158" s="38">
        <v>0</v>
      </c>
      <c r="I158" s="38">
        <f>ROUND(G158*H158,6)</f>
        <v>0</v>
      </c>
      <c r="L158" s="40">
        <v>0</v>
      </c>
      <c r="M158" s="34">
        <f>ROUND(ROUND(L158,2)*ROUND(G158,3),2)</f>
        <v>0</v>
      </c>
      <c r="N158" s="38" t="s">
        <v>4221</v>
      </c>
      <c r="O158">
        <f>(M158*21)/100</f>
        <v>0</v>
      </c>
      <c r="P158" t="s">
        <v>27</v>
      </c>
    </row>
    <row r="159" spans="1:16" x14ac:dyDescent="0.2">
      <c r="A159" s="37" t="s">
        <v>54</v>
      </c>
      <c r="E159" s="41" t="s">
        <v>5</v>
      </c>
    </row>
    <row r="160" spans="1:16" ht="25.5" x14ac:dyDescent="0.2">
      <c r="A160" s="37" t="s">
        <v>55</v>
      </c>
      <c r="E160" s="42" t="s">
        <v>4329</v>
      </c>
    </row>
    <row r="161" spans="1:16" x14ac:dyDescent="0.2">
      <c r="A161" t="s">
        <v>57</v>
      </c>
      <c r="E161" s="41" t="s">
        <v>5</v>
      </c>
    </row>
    <row r="162" spans="1:16" ht="25.5" x14ac:dyDescent="0.2">
      <c r="A162" t="s">
        <v>49</v>
      </c>
      <c r="B162" s="36" t="s">
        <v>192</v>
      </c>
      <c r="C162" s="36" t="s">
        <v>4330</v>
      </c>
      <c r="D162" s="37" t="s">
        <v>47</v>
      </c>
      <c r="E162" s="13" t="s">
        <v>4331</v>
      </c>
      <c r="F162" s="38" t="s">
        <v>629</v>
      </c>
      <c r="G162" s="39">
        <v>0.42199999999999999</v>
      </c>
      <c r="H162" s="38">
        <v>0</v>
      </c>
      <c r="I162" s="38">
        <f>ROUND(G162*H162,6)</f>
        <v>0</v>
      </c>
      <c r="L162" s="40">
        <v>0</v>
      </c>
      <c r="M162" s="34">
        <f>ROUND(ROUND(L162,2)*ROUND(G162,3),2)</f>
        <v>0</v>
      </c>
      <c r="N162" s="38" t="s">
        <v>4221</v>
      </c>
      <c r="O162">
        <f>(M162*21)/100</f>
        <v>0</v>
      </c>
      <c r="P162" t="s">
        <v>27</v>
      </c>
    </row>
    <row r="163" spans="1:16" x14ac:dyDescent="0.2">
      <c r="A163" s="37" t="s">
        <v>54</v>
      </c>
      <c r="E163" s="41" t="s">
        <v>5</v>
      </c>
    </row>
    <row r="164" spans="1:16" x14ac:dyDescent="0.2">
      <c r="A164" s="37" t="s">
        <v>55</v>
      </c>
      <c r="E164" s="42" t="s">
        <v>4332</v>
      </c>
    </row>
    <row r="165" spans="1:16" ht="51" x14ac:dyDescent="0.2">
      <c r="A165" t="s">
        <v>57</v>
      </c>
      <c r="E165" s="41" t="s">
        <v>4223</v>
      </c>
    </row>
    <row r="166" spans="1:16" ht="25.5" x14ac:dyDescent="0.2">
      <c r="A166" t="s">
        <v>49</v>
      </c>
      <c r="B166" s="36" t="s">
        <v>196</v>
      </c>
      <c r="C166" s="36" t="s">
        <v>4333</v>
      </c>
      <c r="D166" s="37" t="s">
        <v>47</v>
      </c>
      <c r="E166" s="13" t="s">
        <v>4334</v>
      </c>
      <c r="F166" s="38" t="s">
        <v>629</v>
      </c>
      <c r="G166" s="39">
        <v>0.42199999999999999</v>
      </c>
      <c r="H166" s="38">
        <v>0</v>
      </c>
      <c r="I166" s="38">
        <f>ROUND(G166*H166,6)</f>
        <v>0</v>
      </c>
      <c r="L166" s="40">
        <v>0</v>
      </c>
      <c r="M166" s="34">
        <f>ROUND(ROUND(L166,2)*ROUND(G166,3),2)</f>
        <v>0</v>
      </c>
      <c r="N166" s="38" t="s">
        <v>4221</v>
      </c>
      <c r="O166">
        <f>(M166*21)/100</f>
        <v>0</v>
      </c>
      <c r="P166" t="s">
        <v>27</v>
      </c>
    </row>
    <row r="167" spans="1:16" x14ac:dyDescent="0.2">
      <c r="A167" s="37" t="s">
        <v>54</v>
      </c>
      <c r="E167" s="41" t="s">
        <v>5</v>
      </c>
    </row>
    <row r="168" spans="1:16" x14ac:dyDescent="0.2">
      <c r="A168" s="37" t="s">
        <v>55</v>
      </c>
      <c r="E168" s="42" t="s">
        <v>4332</v>
      </c>
    </row>
    <row r="169" spans="1:16" ht="51" x14ac:dyDescent="0.2">
      <c r="A169" t="s">
        <v>57</v>
      </c>
      <c r="E169" s="41" t="s">
        <v>4223</v>
      </c>
    </row>
    <row r="170" spans="1:16" x14ac:dyDescent="0.2">
      <c r="A170" t="s">
        <v>46</v>
      </c>
      <c r="C170" s="33" t="s">
        <v>4335</v>
      </c>
      <c r="E170" s="35" t="s">
        <v>4336</v>
      </c>
      <c r="J170" s="34">
        <f>0</f>
        <v>0</v>
      </c>
      <c r="K170" s="34">
        <f>0</f>
        <v>0</v>
      </c>
      <c r="L170" s="34">
        <f>0+L171+L175+L179+L183+L187+L191+L195+L199+L203+L207+L211+L215+L219+L223</f>
        <v>0</v>
      </c>
      <c r="M170" s="34">
        <f>0+M171+M175+M179+M183+M187+M191+M195+M199+M203+M207+M211+M215+M219+M223</f>
        <v>0</v>
      </c>
    </row>
    <row r="171" spans="1:16" x14ac:dyDescent="0.2">
      <c r="A171" t="s">
        <v>49</v>
      </c>
      <c r="B171" s="36" t="s">
        <v>200</v>
      </c>
      <c r="C171" s="36" t="s">
        <v>4337</v>
      </c>
      <c r="D171" s="37" t="s">
        <v>47</v>
      </c>
      <c r="E171" s="13" t="s">
        <v>4338</v>
      </c>
      <c r="F171" s="38" t="s">
        <v>629</v>
      </c>
      <c r="G171" s="39">
        <v>1.2090000000000001</v>
      </c>
      <c r="H171" s="38">
        <v>0</v>
      </c>
      <c r="I171" s="38">
        <f>ROUND(G171*H171,6)</f>
        <v>0</v>
      </c>
      <c r="L171" s="40">
        <v>0</v>
      </c>
      <c r="M171" s="34">
        <f>ROUND(ROUND(L171,2)*ROUND(G171,3),2)</f>
        <v>0</v>
      </c>
      <c r="N171" s="38" t="s">
        <v>4221</v>
      </c>
      <c r="O171">
        <f>(M171*21)/100</f>
        <v>0</v>
      </c>
      <c r="P171" t="s">
        <v>27</v>
      </c>
    </row>
    <row r="172" spans="1:16" x14ac:dyDescent="0.2">
      <c r="A172" s="37" t="s">
        <v>54</v>
      </c>
      <c r="E172" s="41" t="s">
        <v>5</v>
      </c>
    </row>
    <row r="173" spans="1:16" x14ac:dyDescent="0.2">
      <c r="A173" s="37" t="s">
        <v>55</v>
      </c>
      <c r="E173" s="42" t="s">
        <v>4339</v>
      </c>
    </row>
    <row r="174" spans="1:16" ht="51" x14ac:dyDescent="0.2">
      <c r="A174" t="s">
        <v>57</v>
      </c>
      <c r="E174" s="41" t="s">
        <v>4223</v>
      </c>
    </row>
    <row r="175" spans="1:16" x14ac:dyDescent="0.2">
      <c r="A175" t="s">
        <v>49</v>
      </c>
      <c r="B175" s="36" t="s">
        <v>203</v>
      </c>
      <c r="C175" s="36" t="s">
        <v>4340</v>
      </c>
      <c r="D175" s="37" t="s">
        <v>47</v>
      </c>
      <c r="E175" s="13" t="s">
        <v>4341</v>
      </c>
      <c r="F175" s="38" t="s">
        <v>819</v>
      </c>
      <c r="G175" s="39">
        <v>753.66899999999998</v>
      </c>
      <c r="H175" s="38">
        <v>0</v>
      </c>
      <c r="I175" s="38">
        <f>ROUND(G175*H175,6)</f>
        <v>0</v>
      </c>
      <c r="L175" s="40">
        <v>0</v>
      </c>
      <c r="M175" s="34">
        <f>ROUND(ROUND(L175,2)*ROUND(G175,3),2)</f>
        <v>0</v>
      </c>
      <c r="N175" s="38" t="s">
        <v>269</v>
      </c>
      <c r="O175">
        <f>(M175*21)/100</f>
        <v>0</v>
      </c>
      <c r="P175" t="s">
        <v>27</v>
      </c>
    </row>
    <row r="176" spans="1:16" x14ac:dyDescent="0.2">
      <c r="A176" s="37" t="s">
        <v>54</v>
      </c>
      <c r="E176" s="41" t="s">
        <v>5</v>
      </c>
    </row>
    <row r="177" spans="1:16" x14ac:dyDescent="0.2">
      <c r="A177" s="37" t="s">
        <v>55</v>
      </c>
      <c r="E177" s="42" t="s">
        <v>4342</v>
      </c>
    </row>
    <row r="178" spans="1:16" x14ac:dyDescent="0.2">
      <c r="A178" t="s">
        <v>57</v>
      </c>
      <c r="E178" s="41" t="s">
        <v>5</v>
      </c>
    </row>
    <row r="179" spans="1:16" x14ac:dyDescent="0.2">
      <c r="A179" t="s">
        <v>49</v>
      </c>
      <c r="B179" s="36" t="s">
        <v>207</v>
      </c>
      <c r="C179" s="36" t="s">
        <v>4343</v>
      </c>
      <c r="D179" s="37" t="s">
        <v>47</v>
      </c>
      <c r="E179" s="13" t="s">
        <v>4344</v>
      </c>
      <c r="F179" s="38" t="s">
        <v>504</v>
      </c>
      <c r="G179" s="39">
        <v>3</v>
      </c>
      <c r="H179" s="38">
        <v>0</v>
      </c>
      <c r="I179" s="38">
        <f>ROUND(G179*H179,6)</f>
        <v>0</v>
      </c>
      <c r="L179" s="40">
        <v>0</v>
      </c>
      <c r="M179" s="34">
        <f>ROUND(ROUND(L179,2)*ROUND(G179,3),2)</f>
        <v>0</v>
      </c>
      <c r="N179" s="38" t="s">
        <v>4221</v>
      </c>
      <c r="O179">
        <f>(M179*21)/100</f>
        <v>0</v>
      </c>
      <c r="P179" t="s">
        <v>27</v>
      </c>
    </row>
    <row r="180" spans="1:16" x14ac:dyDescent="0.2">
      <c r="A180" s="37" t="s">
        <v>54</v>
      </c>
      <c r="E180" s="41" t="s">
        <v>5</v>
      </c>
    </row>
    <row r="181" spans="1:16" ht="38.25" x14ac:dyDescent="0.2">
      <c r="A181" s="37" t="s">
        <v>55</v>
      </c>
      <c r="E181" s="42" t="s">
        <v>4345</v>
      </c>
    </row>
    <row r="182" spans="1:16" ht="51" x14ac:dyDescent="0.2">
      <c r="A182" t="s">
        <v>57</v>
      </c>
      <c r="E182" s="41" t="s">
        <v>4223</v>
      </c>
    </row>
    <row r="183" spans="1:16" x14ac:dyDescent="0.2">
      <c r="A183" t="s">
        <v>49</v>
      </c>
      <c r="B183" s="36" t="s">
        <v>211</v>
      </c>
      <c r="C183" s="36" t="s">
        <v>4346</v>
      </c>
      <c r="D183" s="37" t="s">
        <v>47</v>
      </c>
      <c r="E183" s="13" t="s">
        <v>4347</v>
      </c>
      <c r="F183" s="38" t="s">
        <v>819</v>
      </c>
      <c r="G183" s="39">
        <v>1151.06</v>
      </c>
      <c r="H183" s="38">
        <v>0</v>
      </c>
      <c r="I183" s="38">
        <f>ROUND(G183*H183,6)</f>
        <v>0</v>
      </c>
      <c r="L183" s="40">
        <v>0</v>
      </c>
      <c r="M183" s="34">
        <f>ROUND(ROUND(L183,2)*ROUND(G183,3),2)</f>
        <v>0</v>
      </c>
      <c r="N183" s="38" t="s">
        <v>4221</v>
      </c>
      <c r="O183">
        <f>(M183*21)/100</f>
        <v>0</v>
      </c>
      <c r="P183" t="s">
        <v>27</v>
      </c>
    </row>
    <row r="184" spans="1:16" x14ac:dyDescent="0.2">
      <c r="A184" s="37" t="s">
        <v>54</v>
      </c>
      <c r="E184" s="41" t="s">
        <v>5</v>
      </c>
    </row>
    <row r="185" spans="1:16" ht="63.75" x14ac:dyDescent="0.2">
      <c r="A185" s="37" t="s">
        <v>55</v>
      </c>
      <c r="E185" s="42" t="s">
        <v>4348</v>
      </c>
    </row>
    <row r="186" spans="1:16" ht="51" x14ac:dyDescent="0.2">
      <c r="A186" t="s">
        <v>57</v>
      </c>
      <c r="E186" s="41" t="s">
        <v>4223</v>
      </c>
    </row>
    <row r="187" spans="1:16" ht="25.5" x14ac:dyDescent="0.2">
      <c r="A187" t="s">
        <v>49</v>
      </c>
      <c r="B187" s="36" t="s">
        <v>214</v>
      </c>
      <c r="C187" s="36" t="s">
        <v>4349</v>
      </c>
      <c r="D187" s="37" t="s">
        <v>47</v>
      </c>
      <c r="E187" s="13" t="s">
        <v>4350</v>
      </c>
      <c r="F187" s="38" t="s">
        <v>52</v>
      </c>
      <c r="G187" s="39">
        <v>41</v>
      </c>
      <c r="H187" s="38">
        <v>0</v>
      </c>
      <c r="I187" s="38">
        <f>ROUND(G187*H187,6)</f>
        <v>0</v>
      </c>
      <c r="L187" s="40">
        <v>0</v>
      </c>
      <c r="M187" s="34">
        <f>ROUND(ROUND(L187,2)*ROUND(G187,3),2)</f>
        <v>0</v>
      </c>
      <c r="N187" s="38" t="s">
        <v>4221</v>
      </c>
      <c r="O187">
        <f>(M187*21)/100</f>
        <v>0</v>
      </c>
      <c r="P187" t="s">
        <v>27</v>
      </c>
    </row>
    <row r="188" spans="1:16" x14ac:dyDescent="0.2">
      <c r="A188" s="37" t="s">
        <v>54</v>
      </c>
      <c r="E188" s="41" t="s">
        <v>5</v>
      </c>
    </row>
    <row r="189" spans="1:16" ht="76.5" x14ac:dyDescent="0.2">
      <c r="A189" s="37" t="s">
        <v>55</v>
      </c>
      <c r="E189" s="42" t="s">
        <v>4351</v>
      </c>
    </row>
    <row r="190" spans="1:16" ht="51" x14ac:dyDescent="0.2">
      <c r="A190" t="s">
        <v>57</v>
      </c>
      <c r="E190" s="41" t="s">
        <v>4223</v>
      </c>
    </row>
    <row r="191" spans="1:16" x14ac:dyDescent="0.2">
      <c r="A191" t="s">
        <v>49</v>
      </c>
      <c r="B191" s="36" t="s">
        <v>218</v>
      </c>
      <c r="C191" s="36" t="s">
        <v>4352</v>
      </c>
      <c r="D191" s="37" t="s">
        <v>47</v>
      </c>
      <c r="E191" s="13" t="s">
        <v>4353</v>
      </c>
      <c r="F191" s="38" t="s">
        <v>52</v>
      </c>
      <c r="G191" s="39">
        <v>28</v>
      </c>
      <c r="H191" s="38">
        <v>0</v>
      </c>
      <c r="I191" s="38">
        <f>ROUND(G191*H191,6)</f>
        <v>0</v>
      </c>
      <c r="L191" s="40">
        <v>0</v>
      </c>
      <c r="M191" s="34">
        <f>ROUND(ROUND(L191,2)*ROUND(G191,3),2)</f>
        <v>0</v>
      </c>
      <c r="N191" s="38" t="s">
        <v>4221</v>
      </c>
      <c r="O191">
        <f>(M191*21)/100</f>
        <v>0</v>
      </c>
      <c r="P191" t="s">
        <v>27</v>
      </c>
    </row>
    <row r="192" spans="1:16" x14ac:dyDescent="0.2">
      <c r="A192" s="37" t="s">
        <v>54</v>
      </c>
      <c r="E192" s="41" t="s">
        <v>5</v>
      </c>
    </row>
    <row r="193" spans="1:16" ht="51" x14ac:dyDescent="0.2">
      <c r="A193" s="37" t="s">
        <v>55</v>
      </c>
      <c r="E193" s="42" t="s">
        <v>4354</v>
      </c>
    </row>
    <row r="194" spans="1:16" ht="51" x14ac:dyDescent="0.2">
      <c r="A194" t="s">
        <v>57</v>
      </c>
      <c r="E194" s="41" t="s">
        <v>4223</v>
      </c>
    </row>
    <row r="195" spans="1:16" ht="25.5" x14ac:dyDescent="0.2">
      <c r="A195" t="s">
        <v>49</v>
      </c>
      <c r="B195" s="36" t="s">
        <v>222</v>
      </c>
      <c r="C195" s="36" t="s">
        <v>4355</v>
      </c>
      <c r="D195" s="37" t="s">
        <v>47</v>
      </c>
      <c r="E195" s="13" t="s">
        <v>4356</v>
      </c>
      <c r="F195" s="38" t="s">
        <v>819</v>
      </c>
      <c r="G195" s="39">
        <v>717.78</v>
      </c>
      <c r="H195" s="38">
        <v>0</v>
      </c>
      <c r="I195" s="38">
        <f>ROUND(G195*H195,6)</f>
        <v>0</v>
      </c>
      <c r="L195" s="40">
        <v>0</v>
      </c>
      <c r="M195" s="34">
        <f>ROUND(ROUND(L195,2)*ROUND(G195,3),2)</f>
        <v>0</v>
      </c>
      <c r="N195" s="38" t="s">
        <v>4221</v>
      </c>
      <c r="O195">
        <f>(M195*21)/100</f>
        <v>0</v>
      </c>
      <c r="P195" t="s">
        <v>27</v>
      </c>
    </row>
    <row r="196" spans="1:16" x14ac:dyDescent="0.2">
      <c r="A196" s="37" t="s">
        <v>54</v>
      </c>
      <c r="E196" s="41" t="s">
        <v>5</v>
      </c>
    </row>
    <row r="197" spans="1:16" ht="38.25" x14ac:dyDescent="0.2">
      <c r="A197" s="37" t="s">
        <v>55</v>
      </c>
      <c r="E197" s="42" t="s">
        <v>4357</v>
      </c>
    </row>
    <row r="198" spans="1:16" ht="51" x14ac:dyDescent="0.2">
      <c r="A198" t="s">
        <v>57</v>
      </c>
      <c r="E198" s="41" t="s">
        <v>4223</v>
      </c>
    </row>
    <row r="199" spans="1:16" ht="25.5" x14ac:dyDescent="0.2">
      <c r="A199" t="s">
        <v>49</v>
      </c>
      <c r="B199" s="36" t="s">
        <v>225</v>
      </c>
      <c r="C199" s="36" t="s">
        <v>4358</v>
      </c>
      <c r="D199" s="37" t="s">
        <v>47</v>
      </c>
      <c r="E199" s="13" t="s">
        <v>4359</v>
      </c>
      <c r="F199" s="38" t="s">
        <v>819</v>
      </c>
      <c r="G199" s="39">
        <v>210</v>
      </c>
      <c r="H199" s="38">
        <v>0</v>
      </c>
      <c r="I199" s="38">
        <f>ROUND(G199*H199,6)</f>
        <v>0</v>
      </c>
      <c r="L199" s="40">
        <v>0</v>
      </c>
      <c r="M199" s="34">
        <f>ROUND(ROUND(L199,2)*ROUND(G199,3),2)</f>
        <v>0</v>
      </c>
      <c r="N199" s="38" t="s">
        <v>4221</v>
      </c>
      <c r="O199">
        <f>(M199*21)/100</f>
        <v>0</v>
      </c>
      <c r="P199" t="s">
        <v>27</v>
      </c>
    </row>
    <row r="200" spans="1:16" x14ac:dyDescent="0.2">
      <c r="A200" s="37" t="s">
        <v>54</v>
      </c>
      <c r="E200" s="41" t="s">
        <v>5</v>
      </c>
    </row>
    <row r="201" spans="1:16" ht="38.25" x14ac:dyDescent="0.2">
      <c r="A201" s="37" t="s">
        <v>55</v>
      </c>
      <c r="E201" s="42" t="s">
        <v>4360</v>
      </c>
    </row>
    <row r="202" spans="1:16" ht="51" x14ac:dyDescent="0.2">
      <c r="A202" t="s">
        <v>57</v>
      </c>
      <c r="E202" s="41" t="s">
        <v>4223</v>
      </c>
    </row>
    <row r="203" spans="1:16" ht="25.5" x14ac:dyDescent="0.2">
      <c r="A203" t="s">
        <v>49</v>
      </c>
      <c r="B203" s="36" t="s">
        <v>229</v>
      </c>
      <c r="C203" s="36" t="s">
        <v>4361</v>
      </c>
      <c r="D203" s="37" t="s">
        <v>47</v>
      </c>
      <c r="E203" s="13" t="s">
        <v>4362</v>
      </c>
      <c r="F203" s="38" t="s">
        <v>819</v>
      </c>
      <c r="G203" s="39">
        <v>601.524</v>
      </c>
      <c r="H203" s="38">
        <v>0</v>
      </c>
      <c r="I203" s="38">
        <f>ROUND(G203*H203,6)</f>
        <v>0</v>
      </c>
      <c r="L203" s="40">
        <v>0</v>
      </c>
      <c r="M203" s="34">
        <f>ROUND(ROUND(L203,2)*ROUND(G203,3),2)</f>
        <v>0</v>
      </c>
      <c r="N203" s="38" t="s">
        <v>4221</v>
      </c>
      <c r="O203">
        <f>(M203*21)/100</f>
        <v>0</v>
      </c>
      <c r="P203" t="s">
        <v>27</v>
      </c>
    </row>
    <row r="204" spans="1:16" x14ac:dyDescent="0.2">
      <c r="A204" s="37" t="s">
        <v>54</v>
      </c>
      <c r="E204" s="41" t="s">
        <v>5</v>
      </c>
    </row>
    <row r="205" spans="1:16" ht="114.75" x14ac:dyDescent="0.2">
      <c r="A205" s="37" t="s">
        <v>55</v>
      </c>
      <c r="E205" s="42" t="s">
        <v>4363</v>
      </c>
    </row>
    <row r="206" spans="1:16" ht="51" x14ac:dyDescent="0.2">
      <c r="A206" t="s">
        <v>57</v>
      </c>
      <c r="E206" s="41" t="s">
        <v>4223</v>
      </c>
    </row>
    <row r="207" spans="1:16" ht="25.5" x14ac:dyDescent="0.2">
      <c r="A207" t="s">
        <v>49</v>
      </c>
      <c r="B207" s="36" t="s">
        <v>232</v>
      </c>
      <c r="C207" s="36" t="s">
        <v>4327</v>
      </c>
      <c r="D207" s="37" t="s">
        <v>47</v>
      </c>
      <c r="E207" s="13" t="s">
        <v>4328</v>
      </c>
      <c r="F207" s="38" t="s">
        <v>629</v>
      </c>
      <c r="G207" s="39">
        <v>0.86299999999999999</v>
      </c>
      <c r="H207" s="38">
        <v>0</v>
      </c>
      <c r="I207" s="38">
        <f>ROUND(G207*H207,6)</f>
        <v>0</v>
      </c>
      <c r="L207" s="40">
        <v>0</v>
      </c>
      <c r="M207" s="34">
        <f>ROUND(ROUND(L207,2)*ROUND(G207,3),2)</f>
        <v>0</v>
      </c>
      <c r="N207" s="38" t="s">
        <v>4221</v>
      </c>
      <c r="O207">
        <f>(M207*21)/100</f>
        <v>0</v>
      </c>
      <c r="P207" t="s">
        <v>27</v>
      </c>
    </row>
    <row r="208" spans="1:16" x14ac:dyDescent="0.2">
      <c r="A208" s="37" t="s">
        <v>54</v>
      </c>
      <c r="E208" s="41" t="s">
        <v>5</v>
      </c>
    </row>
    <row r="209" spans="1:16" ht="25.5" x14ac:dyDescent="0.2">
      <c r="A209" s="37" t="s">
        <v>55</v>
      </c>
      <c r="E209" s="42" t="s">
        <v>4364</v>
      </c>
    </row>
    <row r="210" spans="1:16" x14ac:dyDescent="0.2">
      <c r="A210" t="s">
        <v>57</v>
      </c>
      <c r="E210" s="41" t="s">
        <v>5</v>
      </c>
    </row>
    <row r="211" spans="1:16" ht="25.5" x14ac:dyDescent="0.2">
      <c r="A211" t="s">
        <v>49</v>
      </c>
      <c r="B211" s="36" t="s">
        <v>236</v>
      </c>
      <c r="C211" s="36" t="s">
        <v>4365</v>
      </c>
      <c r="D211" s="37" t="s">
        <v>47</v>
      </c>
      <c r="E211" s="13" t="s">
        <v>4366</v>
      </c>
      <c r="F211" s="38" t="s">
        <v>629</v>
      </c>
      <c r="G211" s="39">
        <v>16.396999999999998</v>
      </c>
      <c r="H211" s="38">
        <v>0</v>
      </c>
      <c r="I211" s="38">
        <f>ROUND(G211*H211,6)</f>
        <v>0</v>
      </c>
      <c r="L211" s="40">
        <v>0</v>
      </c>
      <c r="M211" s="34">
        <f>ROUND(ROUND(L211,2)*ROUND(G211,3),2)</f>
        <v>0</v>
      </c>
      <c r="N211" s="38" t="s">
        <v>4221</v>
      </c>
      <c r="O211">
        <f>(M211*21)/100</f>
        <v>0</v>
      </c>
      <c r="P211" t="s">
        <v>27</v>
      </c>
    </row>
    <row r="212" spans="1:16" x14ac:dyDescent="0.2">
      <c r="A212" s="37" t="s">
        <v>54</v>
      </c>
      <c r="E212" s="41" t="s">
        <v>5</v>
      </c>
    </row>
    <row r="213" spans="1:16" x14ac:dyDescent="0.2">
      <c r="A213" s="37" t="s">
        <v>55</v>
      </c>
      <c r="E213" s="42" t="s">
        <v>4367</v>
      </c>
    </row>
    <row r="214" spans="1:16" x14ac:dyDescent="0.2">
      <c r="A214" t="s">
        <v>57</v>
      </c>
      <c r="E214" s="41" t="s">
        <v>5</v>
      </c>
    </row>
    <row r="215" spans="1:16" ht="25.5" x14ac:dyDescent="0.2">
      <c r="A215" t="s">
        <v>49</v>
      </c>
      <c r="B215" s="36" t="s">
        <v>240</v>
      </c>
      <c r="C215" s="36" t="s">
        <v>4368</v>
      </c>
      <c r="D215" s="37" t="s">
        <v>47</v>
      </c>
      <c r="E215" s="13" t="s">
        <v>4369</v>
      </c>
      <c r="F215" s="38" t="s">
        <v>629</v>
      </c>
      <c r="G215" s="39">
        <v>0.86299999999999999</v>
      </c>
      <c r="H215" s="38">
        <v>0</v>
      </c>
      <c r="I215" s="38">
        <f>ROUND(G215*H215,6)</f>
        <v>0</v>
      </c>
      <c r="L215" s="40">
        <v>0</v>
      </c>
      <c r="M215" s="34">
        <f>ROUND(ROUND(L215,2)*ROUND(G215,3),2)</f>
        <v>0</v>
      </c>
      <c r="N215" s="38" t="s">
        <v>4221</v>
      </c>
      <c r="O215">
        <f>(M215*21)/100</f>
        <v>0</v>
      </c>
      <c r="P215" t="s">
        <v>27</v>
      </c>
    </row>
    <row r="216" spans="1:16" x14ac:dyDescent="0.2">
      <c r="A216" s="37" t="s">
        <v>54</v>
      </c>
      <c r="E216" s="41" t="s">
        <v>5</v>
      </c>
    </row>
    <row r="217" spans="1:16" ht="25.5" x14ac:dyDescent="0.2">
      <c r="A217" s="37" t="s">
        <v>55</v>
      </c>
      <c r="E217" s="42" t="s">
        <v>4370</v>
      </c>
    </row>
    <row r="218" spans="1:16" x14ac:dyDescent="0.2">
      <c r="A218" t="s">
        <v>57</v>
      </c>
      <c r="E218" s="41" t="s">
        <v>5</v>
      </c>
    </row>
    <row r="219" spans="1:16" ht="25.5" x14ac:dyDescent="0.2">
      <c r="A219" t="s">
        <v>49</v>
      </c>
      <c r="B219" s="36" t="s">
        <v>243</v>
      </c>
      <c r="C219" s="36" t="s">
        <v>4371</v>
      </c>
      <c r="D219" s="37" t="s">
        <v>47</v>
      </c>
      <c r="E219" s="13" t="s">
        <v>4372</v>
      </c>
      <c r="F219" s="38" t="s">
        <v>629</v>
      </c>
      <c r="G219" s="39">
        <v>2.06</v>
      </c>
      <c r="H219" s="38">
        <v>0</v>
      </c>
      <c r="I219" s="38">
        <f>ROUND(G219*H219,6)</f>
        <v>0</v>
      </c>
      <c r="L219" s="40">
        <v>0</v>
      </c>
      <c r="M219" s="34">
        <f>ROUND(ROUND(L219,2)*ROUND(G219,3),2)</f>
        <v>0</v>
      </c>
      <c r="N219" s="38" t="s">
        <v>4221</v>
      </c>
      <c r="O219">
        <f>(M219*21)/100</f>
        <v>0</v>
      </c>
      <c r="P219" t="s">
        <v>27</v>
      </c>
    </row>
    <row r="220" spans="1:16" x14ac:dyDescent="0.2">
      <c r="A220" s="37" t="s">
        <v>54</v>
      </c>
      <c r="E220" s="41" t="s">
        <v>5</v>
      </c>
    </row>
    <row r="221" spans="1:16" x14ac:dyDescent="0.2">
      <c r="A221" s="37" t="s">
        <v>55</v>
      </c>
      <c r="E221" s="42" t="s">
        <v>4373</v>
      </c>
    </row>
    <row r="222" spans="1:16" x14ac:dyDescent="0.2">
      <c r="A222" t="s">
        <v>57</v>
      </c>
      <c r="E222" s="41" t="s">
        <v>5</v>
      </c>
    </row>
    <row r="223" spans="1:16" ht="25.5" x14ac:dyDescent="0.2">
      <c r="A223" t="s">
        <v>49</v>
      </c>
      <c r="B223" s="36" t="s">
        <v>247</v>
      </c>
      <c r="C223" s="36" t="s">
        <v>4374</v>
      </c>
      <c r="D223" s="37" t="s">
        <v>47</v>
      </c>
      <c r="E223" s="13" t="s">
        <v>4375</v>
      </c>
      <c r="F223" s="38" t="s">
        <v>629</v>
      </c>
      <c r="G223" s="39">
        <v>2.06</v>
      </c>
      <c r="H223" s="38">
        <v>0</v>
      </c>
      <c r="I223" s="38">
        <f>ROUND(G223*H223,6)</f>
        <v>0</v>
      </c>
      <c r="L223" s="40">
        <v>0</v>
      </c>
      <c r="M223" s="34">
        <f>ROUND(ROUND(L223,2)*ROUND(G223,3),2)</f>
        <v>0</v>
      </c>
      <c r="N223" s="38" t="s">
        <v>4221</v>
      </c>
      <c r="O223">
        <f>(M223*21)/100</f>
        <v>0</v>
      </c>
      <c r="P223" t="s">
        <v>27</v>
      </c>
    </row>
    <row r="224" spans="1:16" x14ac:dyDescent="0.2">
      <c r="A224" s="37" t="s">
        <v>54</v>
      </c>
      <c r="E224" s="41" t="s">
        <v>5</v>
      </c>
    </row>
    <row r="225" spans="1:16" x14ac:dyDescent="0.2">
      <c r="A225" s="37" t="s">
        <v>55</v>
      </c>
      <c r="E225" s="42" t="s">
        <v>4373</v>
      </c>
    </row>
    <row r="226" spans="1:16" x14ac:dyDescent="0.2">
      <c r="A226" t="s">
        <v>57</v>
      </c>
      <c r="E226" s="41" t="s">
        <v>5</v>
      </c>
    </row>
    <row r="227" spans="1:16" x14ac:dyDescent="0.2">
      <c r="A227" t="s">
        <v>46</v>
      </c>
      <c r="C227" s="33" t="s">
        <v>4376</v>
      </c>
      <c r="E227" s="35" t="s">
        <v>4377</v>
      </c>
      <c r="J227" s="34">
        <f>0</f>
        <v>0</v>
      </c>
      <c r="K227" s="34">
        <f>0</f>
        <v>0</v>
      </c>
      <c r="L227" s="34">
        <f>0+L228+L232+L236+L240+L244+L248+L252+L256+L260+L264</f>
        <v>0</v>
      </c>
      <c r="M227" s="34">
        <f>0+M228+M232+M236+M240+M244+M248+M252+M256+M260+M264</f>
        <v>0</v>
      </c>
    </row>
    <row r="228" spans="1:16" ht="25.5" x14ac:dyDescent="0.2">
      <c r="A228" t="s">
        <v>49</v>
      </c>
      <c r="B228" s="36" t="s">
        <v>251</v>
      </c>
      <c r="C228" s="36" t="s">
        <v>4378</v>
      </c>
      <c r="D228" s="37" t="s">
        <v>47</v>
      </c>
      <c r="E228" s="13" t="s">
        <v>4379</v>
      </c>
      <c r="F228" s="38" t="s">
        <v>52</v>
      </c>
      <c r="G228" s="39">
        <v>2</v>
      </c>
      <c r="H228" s="38">
        <v>0</v>
      </c>
      <c r="I228" s="38">
        <f>ROUND(G228*H228,6)</f>
        <v>0</v>
      </c>
      <c r="L228" s="40">
        <v>0</v>
      </c>
      <c r="M228" s="34">
        <f>ROUND(ROUND(L228,2)*ROUND(G228,3),2)</f>
        <v>0</v>
      </c>
      <c r="N228" s="38" t="s">
        <v>4221</v>
      </c>
      <c r="O228">
        <f>(M228*21)/100</f>
        <v>0</v>
      </c>
      <c r="P228" t="s">
        <v>27</v>
      </c>
    </row>
    <row r="229" spans="1:16" x14ac:dyDescent="0.2">
      <c r="A229" s="37" t="s">
        <v>54</v>
      </c>
      <c r="E229" s="41" t="s">
        <v>5</v>
      </c>
    </row>
    <row r="230" spans="1:16" ht="25.5" x14ac:dyDescent="0.2">
      <c r="A230" s="37" t="s">
        <v>55</v>
      </c>
      <c r="E230" s="42" t="s">
        <v>4380</v>
      </c>
    </row>
    <row r="231" spans="1:16" ht="51" x14ac:dyDescent="0.2">
      <c r="A231" t="s">
        <v>57</v>
      </c>
      <c r="E231" s="41" t="s">
        <v>4223</v>
      </c>
    </row>
    <row r="232" spans="1:16" ht="25.5" x14ac:dyDescent="0.2">
      <c r="A232" t="s">
        <v>49</v>
      </c>
      <c r="B232" s="36" t="s">
        <v>254</v>
      </c>
      <c r="C232" s="36" t="s">
        <v>4381</v>
      </c>
      <c r="D232" s="37" t="s">
        <v>47</v>
      </c>
      <c r="E232" s="13" t="s">
        <v>4382</v>
      </c>
      <c r="F232" s="38" t="s">
        <v>504</v>
      </c>
      <c r="G232" s="39">
        <v>2.8570000000000002</v>
      </c>
      <c r="H232" s="38">
        <v>0</v>
      </c>
      <c r="I232" s="38">
        <f>ROUND(G232*H232,6)</f>
        <v>0</v>
      </c>
      <c r="L232" s="40">
        <v>0</v>
      </c>
      <c r="M232" s="34">
        <f>ROUND(ROUND(L232,2)*ROUND(G232,3),2)</f>
        <v>0</v>
      </c>
      <c r="N232" s="38" t="s">
        <v>4221</v>
      </c>
      <c r="O232">
        <f>(M232*21)/100</f>
        <v>0</v>
      </c>
      <c r="P232" t="s">
        <v>27</v>
      </c>
    </row>
    <row r="233" spans="1:16" x14ac:dyDescent="0.2">
      <c r="A233" s="37" t="s">
        <v>54</v>
      </c>
      <c r="E233" s="41" t="s">
        <v>5</v>
      </c>
    </row>
    <row r="234" spans="1:16" x14ac:dyDescent="0.2">
      <c r="A234" s="37" t="s">
        <v>55</v>
      </c>
      <c r="E234" s="42" t="s">
        <v>4383</v>
      </c>
    </row>
    <row r="235" spans="1:16" ht="51" x14ac:dyDescent="0.2">
      <c r="A235" t="s">
        <v>57</v>
      </c>
      <c r="E235" s="41" t="s">
        <v>4223</v>
      </c>
    </row>
    <row r="236" spans="1:16" ht="25.5" x14ac:dyDescent="0.2">
      <c r="A236" t="s">
        <v>49</v>
      </c>
      <c r="B236" s="36" t="s">
        <v>258</v>
      </c>
      <c r="C236" s="36" t="s">
        <v>4384</v>
      </c>
      <c r="D236" s="37" t="s">
        <v>47</v>
      </c>
      <c r="E236" s="13" t="s">
        <v>4385</v>
      </c>
      <c r="F236" s="38" t="s">
        <v>504</v>
      </c>
      <c r="G236" s="39">
        <v>8.3130000000000006</v>
      </c>
      <c r="H236" s="38">
        <v>0</v>
      </c>
      <c r="I236" s="38">
        <f>ROUND(G236*H236,6)</f>
        <v>0</v>
      </c>
      <c r="L236" s="40">
        <v>0</v>
      </c>
      <c r="M236" s="34">
        <f>ROUND(ROUND(L236,2)*ROUND(G236,3),2)</f>
        <v>0</v>
      </c>
      <c r="N236" s="38" t="s">
        <v>4221</v>
      </c>
      <c r="O236">
        <f>(M236*21)/100</f>
        <v>0</v>
      </c>
      <c r="P236" t="s">
        <v>27</v>
      </c>
    </row>
    <row r="237" spans="1:16" x14ac:dyDescent="0.2">
      <c r="A237" s="37" t="s">
        <v>54</v>
      </c>
      <c r="E237" s="41" t="s">
        <v>5</v>
      </c>
    </row>
    <row r="238" spans="1:16" x14ac:dyDescent="0.2">
      <c r="A238" s="37" t="s">
        <v>55</v>
      </c>
      <c r="E238" s="42" t="s">
        <v>4386</v>
      </c>
    </row>
    <row r="239" spans="1:16" ht="51" x14ac:dyDescent="0.2">
      <c r="A239" t="s">
        <v>57</v>
      </c>
      <c r="E239" s="41" t="s">
        <v>4223</v>
      </c>
    </row>
    <row r="240" spans="1:16" ht="25.5" x14ac:dyDescent="0.2">
      <c r="A240" t="s">
        <v>49</v>
      </c>
      <c r="B240" s="36" t="s">
        <v>262</v>
      </c>
      <c r="C240" s="36" t="s">
        <v>4387</v>
      </c>
      <c r="D240" s="37" t="s">
        <v>47</v>
      </c>
      <c r="E240" s="13" t="s">
        <v>4388</v>
      </c>
      <c r="F240" s="38" t="s">
        <v>504</v>
      </c>
      <c r="G240" s="39">
        <v>8.3130000000000006</v>
      </c>
      <c r="H240" s="38">
        <v>0</v>
      </c>
      <c r="I240" s="38">
        <f>ROUND(G240*H240,6)</f>
        <v>0</v>
      </c>
      <c r="L240" s="40">
        <v>0</v>
      </c>
      <c r="M240" s="34">
        <f>ROUND(ROUND(L240,2)*ROUND(G240,3),2)</f>
        <v>0</v>
      </c>
      <c r="N240" s="38" t="s">
        <v>4221</v>
      </c>
      <c r="O240">
        <f>(M240*21)/100</f>
        <v>0</v>
      </c>
      <c r="P240" t="s">
        <v>27</v>
      </c>
    </row>
    <row r="241" spans="1:16" x14ac:dyDescent="0.2">
      <c r="A241" s="37" t="s">
        <v>54</v>
      </c>
      <c r="E241" s="41" t="s">
        <v>5</v>
      </c>
    </row>
    <row r="242" spans="1:16" ht="63.75" x14ac:dyDescent="0.2">
      <c r="A242" s="37" t="s">
        <v>55</v>
      </c>
      <c r="E242" s="42" t="s">
        <v>4389</v>
      </c>
    </row>
    <row r="243" spans="1:16" ht="51" x14ac:dyDescent="0.2">
      <c r="A243" t="s">
        <v>57</v>
      </c>
      <c r="E243" s="41" t="s">
        <v>4223</v>
      </c>
    </row>
    <row r="244" spans="1:16" ht="25.5" x14ac:dyDescent="0.2">
      <c r="A244" t="s">
        <v>49</v>
      </c>
      <c r="B244" s="36" t="s">
        <v>264</v>
      </c>
      <c r="C244" s="36" t="s">
        <v>4390</v>
      </c>
      <c r="D244" s="37" t="s">
        <v>47</v>
      </c>
      <c r="E244" s="13" t="s">
        <v>4391</v>
      </c>
      <c r="F244" s="38" t="s">
        <v>504</v>
      </c>
      <c r="G244" s="39">
        <v>59.033000000000001</v>
      </c>
      <c r="H244" s="38">
        <v>0</v>
      </c>
      <c r="I244" s="38">
        <f>ROUND(G244*H244,6)</f>
        <v>0</v>
      </c>
      <c r="L244" s="40">
        <v>0</v>
      </c>
      <c r="M244" s="34">
        <f>ROUND(ROUND(L244,2)*ROUND(G244,3),2)</f>
        <v>0</v>
      </c>
      <c r="N244" s="38" t="s">
        <v>4221</v>
      </c>
      <c r="O244">
        <f>(M244*21)/100</f>
        <v>0</v>
      </c>
      <c r="P244" t="s">
        <v>27</v>
      </c>
    </row>
    <row r="245" spans="1:16" x14ac:dyDescent="0.2">
      <c r="A245" s="37" t="s">
        <v>54</v>
      </c>
      <c r="E245" s="41" t="s">
        <v>5</v>
      </c>
    </row>
    <row r="246" spans="1:16" ht="153" x14ac:dyDescent="0.2">
      <c r="A246" s="37" t="s">
        <v>55</v>
      </c>
      <c r="E246" s="42" t="s">
        <v>4392</v>
      </c>
    </row>
    <row r="247" spans="1:16" ht="51" x14ac:dyDescent="0.2">
      <c r="A247" t="s">
        <v>57</v>
      </c>
      <c r="E247" s="41" t="s">
        <v>4223</v>
      </c>
    </row>
    <row r="248" spans="1:16" x14ac:dyDescent="0.2">
      <c r="A248" t="s">
        <v>49</v>
      </c>
      <c r="B248" s="36" t="s">
        <v>266</v>
      </c>
      <c r="C248" s="36" t="s">
        <v>4393</v>
      </c>
      <c r="D248" s="37" t="s">
        <v>47</v>
      </c>
      <c r="E248" s="13" t="s">
        <v>4394</v>
      </c>
      <c r="F248" s="38" t="s">
        <v>504</v>
      </c>
      <c r="G248" s="39">
        <v>59.033000000000001</v>
      </c>
      <c r="H248" s="38">
        <v>0</v>
      </c>
      <c r="I248" s="38">
        <f>ROUND(G248*H248,6)</f>
        <v>0</v>
      </c>
      <c r="L248" s="40">
        <v>0</v>
      </c>
      <c r="M248" s="34">
        <f>ROUND(ROUND(L248,2)*ROUND(G248,3),2)</f>
        <v>0</v>
      </c>
      <c r="N248" s="38" t="s">
        <v>4221</v>
      </c>
      <c r="O248">
        <f>(M248*21)/100</f>
        <v>0</v>
      </c>
      <c r="P248" t="s">
        <v>27</v>
      </c>
    </row>
    <row r="249" spans="1:16" x14ac:dyDescent="0.2">
      <c r="A249" s="37" t="s">
        <v>54</v>
      </c>
      <c r="E249" s="41" t="s">
        <v>5</v>
      </c>
    </row>
    <row r="250" spans="1:16" x14ac:dyDescent="0.2">
      <c r="A250" s="37" t="s">
        <v>55</v>
      </c>
      <c r="E250" s="42" t="s">
        <v>4395</v>
      </c>
    </row>
    <row r="251" spans="1:16" ht="51" x14ac:dyDescent="0.2">
      <c r="A251" t="s">
        <v>57</v>
      </c>
      <c r="E251" s="41" t="s">
        <v>4223</v>
      </c>
    </row>
    <row r="252" spans="1:16" x14ac:dyDescent="0.2">
      <c r="A252" t="s">
        <v>49</v>
      </c>
      <c r="B252" s="36" t="s">
        <v>271</v>
      </c>
      <c r="C252" s="36" t="s">
        <v>4396</v>
      </c>
      <c r="D252" s="37" t="s">
        <v>47</v>
      </c>
      <c r="E252" s="13" t="s">
        <v>4397</v>
      </c>
      <c r="F252" s="38" t="s">
        <v>504</v>
      </c>
      <c r="G252" s="39">
        <v>59.033000000000001</v>
      </c>
      <c r="H252" s="38">
        <v>0</v>
      </c>
      <c r="I252" s="38">
        <f>ROUND(G252*H252,6)</f>
        <v>0</v>
      </c>
      <c r="L252" s="40">
        <v>0</v>
      </c>
      <c r="M252" s="34">
        <f>ROUND(ROUND(L252,2)*ROUND(G252,3),2)</f>
        <v>0</v>
      </c>
      <c r="N252" s="38" t="s">
        <v>4221</v>
      </c>
      <c r="O252">
        <f>(M252*21)/100</f>
        <v>0</v>
      </c>
      <c r="P252" t="s">
        <v>27</v>
      </c>
    </row>
    <row r="253" spans="1:16" x14ac:dyDescent="0.2">
      <c r="A253" s="37" t="s">
        <v>54</v>
      </c>
      <c r="E253" s="41" t="s">
        <v>5</v>
      </c>
    </row>
    <row r="254" spans="1:16" x14ac:dyDescent="0.2">
      <c r="A254" s="37" t="s">
        <v>55</v>
      </c>
      <c r="E254" s="42" t="s">
        <v>4395</v>
      </c>
    </row>
    <row r="255" spans="1:16" ht="51" x14ac:dyDescent="0.2">
      <c r="A255" t="s">
        <v>57</v>
      </c>
      <c r="E255" s="41" t="s">
        <v>4223</v>
      </c>
    </row>
    <row r="256" spans="1:16" x14ac:dyDescent="0.2">
      <c r="A256" t="s">
        <v>49</v>
      </c>
      <c r="B256" s="36" t="s">
        <v>275</v>
      </c>
      <c r="C256" s="36" t="s">
        <v>4398</v>
      </c>
      <c r="D256" s="37" t="s">
        <v>47</v>
      </c>
      <c r="E256" s="13" t="s">
        <v>4399</v>
      </c>
      <c r="F256" s="38" t="s">
        <v>504</v>
      </c>
      <c r="G256" s="39">
        <v>67.242999999999995</v>
      </c>
      <c r="H256" s="38">
        <v>0</v>
      </c>
      <c r="I256" s="38">
        <f>ROUND(G256*H256,6)</f>
        <v>0</v>
      </c>
      <c r="L256" s="40">
        <v>0</v>
      </c>
      <c r="M256" s="34">
        <f>ROUND(ROUND(L256,2)*ROUND(G256,3),2)</f>
        <v>0</v>
      </c>
      <c r="N256" s="38" t="s">
        <v>4221</v>
      </c>
      <c r="O256">
        <f>(M256*21)/100</f>
        <v>0</v>
      </c>
      <c r="P256" t="s">
        <v>27</v>
      </c>
    </row>
    <row r="257" spans="1:16" x14ac:dyDescent="0.2">
      <c r="A257" s="37" t="s">
        <v>54</v>
      </c>
      <c r="E257" s="41" t="s">
        <v>5</v>
      </c>
    </row>
    <row r="258" spans="1:16" ht="178.5" x14ac:dyDescent="0.2">
      <c r="A258" s="37" t="s">
        <v>55</v>
      </c>
      <c r="E258" s="42" t="s">
        <v>4400</v>
      </c>
    </row>
    <row r="259" spans="1:16" ht="51" x14ac:dyDescent="0.2">
      <c r="A259" t="s">
        <v>57</v>
      </c>
      <c r="E259" s="41" t="s">
        <v>4223</v>
      </c>
    </row>
    <row r="260" spans="1:16" x14ac:dyDescent="0.2">
      <c r="A260" t="s">
        <v>49</v>
      </c>
      <c r="B260" s="36" t="s">
        <v>280</v>
      </c>
      <c r="C260" s="36" t="s">
        <v>4401</v>
      </c>
      <c r="D260" s="37" t="s">
        <v>47</v>
      </c>
      <c r="E260" s="13" t="s">
        <v>4402</v>
      </c>
      <c r="F260" s="38" t="s">
        <v>504</v>
      </c>
      <c r="G260" s="39">
        <v>67.242999999999995</v>
      </c>
      <c r="H260" s="38">
        <v>0</v>
      </c>
      <c r="I260" s="38">
        <f>ROUND(G260*H260,6)</f>
        <v>0</v>
      </c>
      <c r="L260" s="40">
        <v>0</v>
      </c>
      <c r="M260" s="34">
        <f>ROUND(ROUND(L260,2)*ROUND(G260,3),2)</f>
        <v>0</v>
      </c>
      <c r="N260" s="38" t="s">
        <v>4221</v>
      </c>
      <c r="O260">
        <f>(M260*21)/100</f>
        <v>0</v>
      </c>
      <c r="P260" t="s">
        <v>27</v>
      </c>
    </row>
    <row r="261" spans="1:16" x14ac:dyDescent="0.2">
      <c r="A261" s="37" t="s">
        <v>54</v>
      </c>
      <c r="E261" s="41" t="s">
        <v>5</v>
      </c>
    </row>
    <row r="262" spans="1:16" x14ac:dyDescent="0.2">
      <c r="A262" s="37" t="s">
        <v>55</v>
      </c>
      <c r="E262" s="42" t="s">
        <v>4403</v>
      </c>
    </row>
    <row r="263" spans="1:16" ht="51" x14ac:dyDescent="0.2">
      <c r="A263" t="s">
        <v>57</v>
      </c>
      <c r="E263" s="41" t="s">
        <v>4223</v>
      </c>
    </row>
    <row r="264" spans="1:16" x14ac:dyDescent="0.2">
      <c r="A264" t="s">
        <v>49</v>
      </c>
      <c r="B264" s="36" t="s">
        <v>285</v>
      </c>
      <c r="C264" s="36" t="s">
        <v>4404</v>
      </c>
      <c r="D264" s="37" t="s">
        <v>47</v>
      </c>
      <c r="E264" s="13" t="s">
        <v>4405</v>
      </c>
      <c r="F264" s="38" t="s">
        <v>504</v>
      </c>
      <c r="G264" s="39">
        <v>67.242999999999995</v>
      </c>
      <c r="H264" s="38">
        <v>0</v>
      </c>
      <c r="I264" s="38">
        <f>ROUND(G264*H264,6)</f>
        <v>0</v>
      </c>
      <c r="L264" s="40">
        <v>0</v>
      </c>
      <c r="M264" s="34">
        <f>ROUND(ROUND(L264,2)*ROUND(G264,3),2)</f>
        <v>0</v>
      </c>
      <c r="N264" s="38" t="s">
        <v>4221</v>
      </c>
      <c r="O264">
        <f>(M264*21)/100</f>
        <v>0</v>
      </c>
      <c r="P264" t="s">
        <v>27</v>
      </c>
    </row>
    <row r="265" spans="1:16" x14ac:dyDescent="0.2">
      <c r="A265" s="37" t="s">
        <v>54</v>
      </c>
      <c r="E265" s="41" t="s">
        <v>5</v>
      </c>
    </row>
    <row r="266" spans="1:16" x14ac:dyDescent="0.2">
      <c r="A266" s="37" t="s">
        <v>55</v>
      </c>
      <c r="E266" s="42" t="s">
        <v>4403</v>
      </c>
    </row>
    <row r="267" spans="1:16" ht="51" x14ac:dyDescent="0.2">
      <c r="A267" t="s">
        <v>57</v>
      </c>
      <c r="E267" s="41" t="s">
        <v>4223</v>
      </c>
    </row>
    <row r="268" spans="1:16" x14ac:dyDescent="0.2">
      <c r="A268" t="s">
        <v>46</v>
      </c>
      <c r="C268" s="33" t="s">
        <v>4406</v>
      </c>
      <c r="E268" s="35" t="s">
        <v>4407</v>
      </c>
      <c r="J268" s="34">
        <f>0</f>
        <v>0</v>
      </c>
      <c r="K268" s="34">
        <f>0</f>
        <v>0</v>
      </c>
      <c r="L268" s="34">
        <f>0+L269+L273+L277+L281+L285+L289+L293+L297</f>
        <v>0</v>
      </c>
      <c r="M268" s="34">
        <f>0+M269+M273+M277+M281+M285+M289+M293+M297</f>
        <v>0</v>
      </c>
    </row>
    <row r="269" spans="1:16" x14ac:dyDescent="0.2">
      <c r="A269" t="s">
        <v>49</v>
      </c>
      <c r="B269" s="36" t="s">
        <v>290</v>
      </c>
      <c r="C269" s="36" t="s">
        <v>4408</v>
      </c>
      <c r="D269" s="37" t="s">
        <v>47</v>
      </c>
      <c r="E269" s="13" t="s">
        <v>4409</v>
      </c>
      <c r="F269" s="38" t="s">
        <v>504</v>
      </c>
      <c r="G269" s="39">
        <v>10.5</v>
      </c>
      <c r="H269" s="38">
        <v>0</v>
      </c>
      <c r="I269" s="38">
        <f>ROUND(G269*H269,6)</f>
        <v>0</v>
      </c>
      <c r="L269" s="40">
        <v>0</v>
      </c>
      <c r="M269" s="34">
        <f>ROUND(ROUND(L269,2)*ROUND(G269,3),2)</f>
        <v>0</v>
      </c>
      <c r="N269" s="38" t="s">
        <v>4221</v>
      </c>
      <c r="O269">
        <f>(M269*21)/100</f>
        <v>0</v>
      </c>
      <c r="P269" t="s">
        <v>27</v>
      </c>
    </row>
    <row r="270" spans="1:16" x14ac:dyDescent="0.2">
      <c r="A270" s="37" t="s">
        <v>54</v>
      </c>
      <c r="E270" s="41" t="s">
        <v>5</v>
      </c>
    </row>
    <row r="271" spans="1:16" x14ac:dyDescent="0.2">
      <c r="A271" s="37" t="s">
        <v>55</v>
      </c>
      <c r="E271" s="42" t="s">
        <v>4410</v>
      </c>
    </row>
    <row r="272" spans="1:16" ht="51" x14ac:dyDescent="0.2">
      <c r="A272" t="s">
        <v>57</v>
      </c>
      <c r="E272" s="41" t="s">
        <v>4223</v>
      </c>
    </row>
    <row r="273" spans="1:16" x14ac:dyDescent="0.2">
      <c r="A273" t="s">
        <v>49</v>
      </c>
      <c r="B273" s="36" t="s">
        <v>294</v>
      </c>
      <c r="C273" s="36" t="s">
        <v>4411</v>
      </c>
      <c r="D273" s="37" t="s">
        <v>47</v>
      </c>
      <c r="E273" s="13" t="s">
        <v>4412</v>
      </c>
      <c r="F273" s="38" t="s">
        <v>504</v>
      </c>
      <c r="G273" s="39">
        <v>36.838999999999999</v>
      </c>
      <c r="H273" s="38">
        <v>0</v>
      </c>
      <c r="I273" s="38">
        <f>ROUND(G273*H273,6)</f>
        <v>0</v>
      </c>
      <c r="L273" s="40">
        <v>0</v>
      </c>
      <c r="M273" s="34">
        <f>ROUND(ROUND(L273,2)*ROUND(G273,3),2)</f>
        <v>0</v>
      </c>
      <c r="N273" s="38" t="s">
        <v>4221</v>
      </c>
      <c r="O273">
        <f>(M273*21)/100</f>
        <v>0</v>
      </c>
      <c r="P273" t="s">
        <v>27</v>
      </c>
    </row>
    <row r="274" spans="1:16" x14ac:dyDescent="0.2">
      <c r="A274" s="37" t="s">
        <v>54</v>
      </c>
      <c r="E274" s="41" t="s">
        <v>5</v>
      </c>
    </row>
    <row r="275" spans="1:16" x14ac:dyDescent="0.2">
      <c r="A275" s="37" t="s">
        <v>55</v>
      </c>
      <c r="E275" s="42" t="s">
        <v>4413</v>
      </c>
    </row>
    <row r="276" spans="1:16" ht="51" x14ac:dyDescent="0.2">
      <c r="A276" t="s">
        <v>57</v>
      </c>
      <c r="E276" s="41" t="s">
        <v>4223</v>
      </c>
    </row>
    <row r="277" spans="1:16" x14ac:dyDescent="0.2">
      <c r="A277" t="s">
        <v>49</v>
      </c>
      <c r="B277" s="36" t="s">
        <v>298</v>
      </c>
      <c r="C277" s="36" t="s">
        <v>4414</v>
      </c>
      <c r="D277" s="37" t="s">
        <v>47</v>
      </c>
      <c r="E277" s="13" t="s">
        <v>4415</v>
      </c>
      <c r="F277" s="38" t="s">
        <v>504</v>
      </c>
      <c r="G277" s="39">
        <v>115.41</v>
      </c>
      <c r="H277" s="38">
        <v>0</v>
      </c>
      <c r="I277" s="38">
        <f>ROUND(G277*H277,6)</f>
        <v>0</v>
      </c>
      <c r="L277" s="40">
        <v>0</v>
      </c>
      <c r="M277" s="34">
        <f>ROUND(ROUND(L277,2)*ROUND(G277,3),2)</f>
        <v>0</v>
      </c>
      <c r="N277" s="38" t="s">
        <v>4221</v>
      </c>
      <c r="O277">
        <f>(M277*21)/100</f>
        <v>0</v>
      </c>
      <c r="P277" t="s">
        <v>27</v>
      </c>
    </row>
    <row r="278" spans="1:16" x14ac:dyDescent="0.2">
      <c r="A278" s="37" t="s">
        <v>54</v>
      </c>
      <c r="E278" s="41" t="s">
        <v>5</v>
      </c>
    </row>
    <row r="279" spans="1:16" ht="63.75" x14ac:dyDescent="0.2">
      <c r="A279" s="37" t="s">
        <v>55</v>
      </c>
      <c r="E279" s="42" t="s">
        <v>4416</v>
      </c>
    </row>
    <row r="280" spans="1:16" ht="51" x14ac:dyDescent="0.2">
      <c r="A280" t="s">
        <v>57</v>
      </c>
      <c r="E280" s="41" t="s">
        <v>4223</v>
      </c>
    </row>
    <row r="281" spans="1:16" ht="25.5" x14ac:dyDescent="0.2">
      <c r="A281" t="s">
        <v>49</v>
      </c>
      <c r="B281" s="36" t="s">
        <v>302</v>
      </c>
      <c r="C281" s="36" t="s">
        <v>4417</v>
      </c>
      <c r="D281" s="37" t="s">
        <v>47</v>
      </c>
      <c r="E281" s="13" t="s">
        <v>4418</v>
      </c>
      <c r="F281" s="38" t="s">
        <v>504</v>
      </c>
      <c r="G281" s="39">
        <v>35.085000000000001</v>
      </c>
      <c r="H281" s="38">
        <v>0</v>
      </c>
      <c r="I281" s="38">
        <f>ROUND(G281*H281,6)</f>
        <v>0</v>
      </c>
      <c r="L281" s="40">
        <v>0</v>
      </c>
      <c r="M281" s="34">
        <f>ROUND(ROUND(L281,2)*ROUND(G281,3),2)</f>
        <v>0</v>
      </c>
      <c r="N281" s="38" t="s">
        <v>4221</v>
      </c>
      <c r="O281">
        <f>(M281*21)/100</f>
        <v>0</v>
      </c>
      <c r="P281" t="s">
        <v>27</v>
      </c>
    </row>
    <row r="282" spans="1:16" x14ac:dyDescent="0.2">
      <c r="A282" s="37" t="s">
        <v>54</v>
      </c>
      <c r="E282" s="41" t="s">
        <v>5</v>
      </c>
    </row>
    <row r="283" spans="1:16" x14ac:dyDescent="0.2">
      <c r="A283" s="37" t="s">
        <v>55</v>
      </c>
      <c r="E283" s="42" t="s">
        <v>4234</v>
      </c>
    </row>
    <row r="284" spans="1:16" ht="51" x14ac:dyDescent="0.2">
      <c r="A284" t="s">
        <v>57</v>
      </c>
      <c r="E284" s="41" t="s">
        <v>4223</v>
      </c>
    </row>
    <row r="285" spans="1:16" ht="25.5" x14ac:dyDescent="0.2">
      <c r="A285" t="s">
        <v>49</v>
      </c>
      <c r="B285" s="36" t="s">
        <v>306</v>
      </c>
      <c r="C285" s="36" t="s">
        <v>4419</v>
      </c>
      <c r="D285" s="37" t="s">
        <v>47</v>
      </c>
      <c r="E285" s="13" t="s">
        <v>4420</v>
      </c>
      <c r="F285" s="38" t="s">
        <v>504</v>
      </c>
      <c r="G285" s="39">
        <v>10</v>
      </c>
      <c r="H285" s="38">
        <v>0</v>
      </c>
      <c r="I285" s="38">
        <f>ROUND(G285*H285,6)</f>
        <v>0</v>
      </c>
      <c r="L285" s="40">
        <v>0</v>
      </c>
      <c r="M285" s="34">
        <f>ROUND(ROUND(L285,2)*ROUND(G285,3),2)</f>
        <v>0</v>
      </c>
      <c r="N285" s="38" t="s">
        <v>4221</v>
      </c>
      <c r="O285">
        <f>(M285*21)/100</f>
        <v>0</v>
      </c>
      <c r="P285" t="s">
        <v>27</v>
      </c>
    </row>
    <row r="286" spans="1:16" x14ac:dyDescent="0.2">
      <c r="A286" s="37" t="s">
        <v>54</v>
      </c>
      <c r="E286" s="41" t="s">
        <v>5</v>
      </c>
    </row>
    <row r="287" spans="1:16" x14ac:dyDescent="0.2">
      <c r="A287" s="37" t="s">
        <v>55</v>
      </c>
      <c r="E287" s="42" t="s">
        <v>4421</v>
      </c>
    </row>
    <row r="288" spans="1:16" ht="51" x14ac:dyDescent="0.2">
      <c r="A288" t="s">
        <v>57</v>
      </c>
      <c r="E288" s="41" t="s">
        <v>4223</v>
      </c>
    </row>
    <row r="289" spans="1:16" x14ac:dyDescent="0.2">
      <c r="A289" t="s">
        <v>49</v>
      </c>
      <c r="B289" s="36" t="s">
        <v>310</v>
      </c>
      <c r="C289" s="36" t="s">
        <v>4422</v>
      </c>
      <c r="D289" s="37" t="s">
        <v>47</v>
      </c>
      <c r="E289" s="13" t="s">
        <v>4423</v>
      </c>
      <c r="F289" s="38" t="s">
        <v>504</v>
      </c>
      <c r="G289" s="39">
        <v>33.39</v>
      </c>
      <c r="H289" s="38">
        <v>0</v>
      </c>
      <c r="I289" s="38">
        <f>ROUND(G289*H289,6)</f>
        <v>0</v>
      </c>
      <c r="L289" s="40">
        <v>0</v>
      </c>
      <c r="M289" s="34">
        <f>ROUND(ROUND(L289,2)*ROUND(G289,3),2)</f>
        <v>0</v>
      </c>
      <c r="N289" s="38" t="s">
        <v>4221</v>
      </c>
      <c r="O289">
        <f>(M289*21)/100</f>
        <v>0</v>
      </c>
      <c r="P289" t="s">
        <v>27</v>
      </c>
    </row>
    <row r="290" spans="1:16" x14ac:dyDescent="0.2">
      <c r="A290" s="37" t="s">
        <v>54</v>
      </c>
      <c r="E290" s="41" t="s">
        <v>5</v>
      </c>
    </row>
    <row r="291" spans="1:16" ht="25.5" x14ac:dyDescent="0.2">
      <c r="A291" s="37" t="s">
        <v>55</v>
      </c>
      <c r="E291" s="42" t="s">
        <v>4424</v>
      </c>
    </row>
    <row r="292" spans="1:16" ht="51" x14ac:dyDescent="0.2">
      <c r="A292" t="s">
        <v>57</v>
      </c>
      <c r="E292" s="41" t="s">
        <v>4223</v>
      </c>
    </row>
    <row r="293" spans="1:16" ht="25.5" x14ac:dyDescent="0.2">
      <c r="A293" t="s">
        <v>49</v>
      </c>
      <c r="B293" s="36" t="s">
        <v>313</v>
      </c>
      <c r="C293" s="36" t="s">
        <v>4425</v>
      </c>
      <c r="D293" s="37" t="s">
        <v>47</v>
      </c>
      <c r="E293" s="13" t="s">
        <v>4426</v>
      </c>
      <c r="F293" s="38" t="s">
        <v>504</v>
      </c>
      <c r="G293" s="39">
        <v>148.80000000000001</v>
      </c>
      <c r="H293" s="38">
        <v>0</v>
      </c>
      <c r="I293" s="38">
        <f>ROUND(G293*H293,6)</f>
        <v>0</v>
      </c>
      <c r="L293" s="40">
        <v>0</v>
      </c>
      <c r="M293" s="34">
        <f>ROUND(ROUND(L293,2)*ROUND(G293,3),2)</f>
        <v>0</v>
      </c>
      <c r="N293" s="38" t="s">
        <v>4221</v>
      </c>
      <c r="O293">
        <f>(M293*21)/100</f>
        <v>0</v>
      </c>
      <c r="P293" t="s">
        <v>27</v>
      </c>
    </row>
    <row r="294" spans="1:16" x14ac:dyDescent="0.2">
      <c r="A294" s="37" t="s">
        <v>54</v>
      </c>
      <c r="E294" s="41" t="s">
        <v>5</v>
      </c>
    </row>
    <row r="295" spans="1:16" x14ac:dyDescent="0.2">
      <c r="A295" s="37" t="s">
        <v>55</v>
      </c>
      <c r="E295" s="42" t="s">
        <v>4427</v>
      </c>
    </row>
    <row r="296" spans="1:16" ht="51" x14ac:dyDescent="0.2">
      <c r="A296" t="s">
        <v>57</v>
      </c>
      <c r="E296" s="41" t="s">
        <v>4223</v>
      </c>
    </row>
    <row r="297" spans="1:16" ht="25.5" x14ac:dyDescent="0.2">
      <c r="A297" t="s">
        <v>49</v>
      </c>
      <c r="B297" s="36" t="s">
        <v>317</v>
      </c>
      <c r="C297" s="36" t="s">
        <v>4428</v>
      </c>
      <c r="D297" s="37" t="s">
        <v>47</v>
      </c>
      <c r="E297" s="13" t="s">
        <v>4429</v>
      </c>
      <c r="F297" s="38" t="s">
        <v>504</v>
      </c>
      <c r="G297" s="39">
        <v>148.80000000000001</v>
      </c>
      <c r="H297" s="38">
        <v>0</v>
      </c>
      <c r="I297" s="38">
        <f>ROUND(G297*H297,6)</f>
        <v>0</v>
      </c>
      <c r="L297" s="40">
        <v>0</v>
      </c>
      <c r="M297" s="34">
        <f>ROUND(ROUND(L297,2)*ROUND(G297,3),2)</f>
        <v>0</v>
      </c>
      <c r="N297" s="38" t="s">
        <v>4221</v>
      </c>
      <c r="O297">
        <f>(M297*21)/100</f>
        <v>0</v>
      </c>
      <c r="P297" t="s">
        <v>27</v>
      </c>
    </row>
    <row r="298" spans="1:16" x14ac:dyDescent="0.2">
      <c r="A298" s="37" t="s">
        <v>54</v>
      </c>
      <c r="E298" s="41" t="s">
        <v>5</v>
      </c>
    </row>
    <row r="299" spans="1:16" ht="76.5" x14ac:dyDescent="0.2">
      <c r="A299" s="37" t="s">
        <v>55</v>
      </c>
      <c r="E299" s="42" t="s">
        <v>4430</v>
      </c>
    </row>
    <row r="300" spans="1:16" ht="51" x14ac:dyDescent="0.2">
      <c r="A300" t="s">
        <v>57</v>
      </c>
      <c r="E300" s="41" t="s">
        <v>4223</v>
      </c>
    </row>
    <row r="301" spans="1:16" x14ac:dyDescent="0.2">
      <c r="A301" t="s">
        <v>46</v>
      </c>
      <c r="C301" s="33" t="s">
        <v>85</v>
      </c>
      <c r="E301" s="35" t="s">
        <v>4431</v>
      </c>
      <c r="J301" s="34">
        <f>0</f>
        <v>0</v>
      </c>
      <c r="K301" s="34">
        <f>0</f>
        <v>0</v>
      </c>
      <c r="L301" s="34">
        <f>0+L302+L306+L310+L314</f>
        <v>0</v>
      </c>
      <c r="M301" s="34">
        <f>0+M302+M306+M310+M314</f>
        <v>0</v>
      </c>
    </row>
    <row r="302" spans="1:16" ht="25.5" x14ac:dyDescent="0.2">
      <c r="A302" t="s">
        <v>49</v>
      </c>
      <c r="B302" s="36" t="s">
        <v>321</v>
      </c>
      <c r="C302" s="36" t="s">
        <v>4432</v>
      </c>
      <c r="D302" s="37" t="s">
        <v>47</v>
      </c>
      <c r="E302" s="13" t="s">
        <v>4433</v>
      </c>
      <c r="F302" s="38" t="s">
        <v>504</v>
      </c>
      <c r="G302" s="39">
        <v>35.085000000000001</v>
      </c>
      <c r="H302" s="38">
        <v>0</v>
      </c>
      <c r="I302" s="38">
        <f>ROUND(G302*H302,6)</f>
        <v>0</v>
      </c>
      <c r="L302" s="40">
        <v>0</v>
      </c>
      <c r="M302" s="34">
        <f>ROUND(ROUND(L302,2)*ROUND(G302,3),2)</f>
        <v>0</v>
      </c>
      <c r="N302" s="38" t="s">
        <v>4221</v>
      </c>
      <c r="O302">
        <f>(M302*21)/100</f>
        <v>0</v>
      </c>
      <c r="P302" t="s">
        <v>27</v>
      </c>
    </row>
    <row r="303" spans="1:16" x14ac:dyDescent="0.2">
      <c r="A303" s="37" t="s">
        <v>54</v>
      </c>
      <c r="E303" s="41" t="s">
        <v>5</v>
      </c>
    </row>
    <row r="304" spans="1:16" ht="51" x14ac:dyDescent="0.2">
      <c r="A304" s="37" t="s">
        <v>55</v>
      </c>
      <c r="E304" s="42" t="s">
        <v>4434</v>
      </c>
    </row>
    <row r="305" spans="1:16" ht="51" x14ac:dyDescent="0.2">
      <c r="A305" t="s">
        <v>57</v>
      </c>
      <c r="E305" s="41" t="s">
        <v>4223</v>
      </c>
    </row>
    <row r="306" spans="1:16" ht="25.5" x14ac:dyDescent="0.2">
      <c r="A306" t="s">
        <v>49</v>
      </c>
      <c r="B306" s="36" t="s">
        <v>325</v>
      </c>
      <c r="C306" s="36" t="s">
        <v>4435</v>
      </c>
      <c r="D306" s="37" t="s">
        <v>47</v>
      </c>
      <c r="E306" s="13" t="s">
        <v>4436</v>
      </c>
      <c r="F306" s="38" t="s">
        <v>52</v>
      </c>
      <c r="G306" s="39">
        <v>208</v>
      </c>
      <c r="H306" s="38">
        <v>0</v>
      </c>
      <c r="I306" s="38">
        <f>ROUND(G306*H306,6)</f>
        <v>0</v>
      </c>
      <c r="L306" s="40">
        <v>0</v>
      </c>
      <c r="M306" s="34">
        <f>ROUND(ROUND(L306,2)*ROUND(G306,3),2)</f>
        <v>0</v>
      </c>
      <c r="N306" s="38" t="s">
        <v>4221</v>
      </c>
      <c r="O306">
        <f>(M306*21)/100</f>
        <v>0</v>
      </c>
      <c r="P306" t="s">
        <v>27</v>
      </c>
    </row>
    <row r="307" spans="1:16" x14ac:dyDescent="0.2">
      <c r="A307" s="37" t="s">
        <v>54</v>
      </c>
      <c r="E307" s="41" t="s">
        <v>5</v>
      </c>
    </row>
    <row r="308" spans="1:16" ht="38.25" x14ac:dyDescent="0.2">
      <c r="A308" s="37" t="s">
        <v>55</v>
      </c>
      <c r="E308" s="42" t="s">
        <v>4437</v>
      </c>
    </row>
    <row r="309" spans="1:16" ht="51" x14ac:dyDescent="0.2">
      <c r="A309" t="s">
        <v>57</v>
      </c>
      <c r="E309" s="41" t="s">
        <v>4223</v>
      </c>
    </row>
    <row r="310" spans="1:16" ht="25.5" x14ac:dyDescent="0.2">
      <c r="A310" t="s">
        <v>49</v>
      </c>
      <c r="B310" s="36" t="s">
        <v>329</v>
      </c>
      <c r="C310" s="36" t="s">
        <v>4438</v>
      </c>
      <c r="D310" s="37" t="s">
        <v>47</v>
      </c>
      <c r="E310" s="13" t="s">
        <v>4439</v>
      </c>
      <c r="F310" s="38" t="s">
        <v>177</v>
      </c>
      <c r="G310" s="39">
        <v>16</v>
      </c>
      <c r="H310" s="38">
        <v>0</v>
      </c>
      <c r="I310" s="38">
        <f>ROUND(G310*H310,6)</f>
        <v>0</v>
      </c>
      <c r="L310" s="40">
        <v>0</v>
      </c>
      <c r="M310" s="34">
        <f>ROUND(ROUND(L310,2)*ROUND(G310,3),2)</f>
        <v>0</v>
      </c>
      <c r="N310" s="38" t="s">
        <v>269</v>
      </c>
      <c r="O310">
        <f>(M310*21)/100</f>
        <v>0</v>
      </c>
      <c r="P310" t="s">
        <v>27</v>
      </c>
    </row>
    <row r="311" spans="1:16" x14ac:dyDescent="0.2">
      <c r="A311" s="37" t="s">
        <v>54</v>
      </c>
      <c r="E311" s="41" t="s">
        <v>5</v>
      </c>
    </row>
    <row r="312" spans="1:16" ht="38.25" x14ac:dyDescent="0.2">
      <c r="A312" s="37" t="s">
        <v>55</v>
      </c>
      <c r="E312" s="42" t="s">
        <v>4440</v>
      </c>
    </row>
    <row r="313" spans="1:16" x14ac:dyDescent="0.2">
      <c r="A313" t="s">
        <v>57</v>
      </c>
      <c r="E313" s="41" t="s">
        <v>5</v>
      </c>
    </row>
    <row r="314" spans="1:16" ht="25.5" x14ac:dyDescent="0.2">
      <c r="A314" t="s">
        <v>49</v>
      </c>
      <c r="B314" s="36" t="s">
        <v>333</v>
      </c>
      <c r="C314" s="36" t="s">
        <v>4441</v>
      </c>
      <c r="D314" s="37" t="s">
        <v>47</v>
      </c>
      <c r="E314" s="13" t="s">
        <v>4442</v>
      </c>
      <c r="F314" s="38" t="s">
        <v>177</v>
      </c>
      <c r="G314" s="39">
        <v>16</v>
      </c>
      <c r="H314" s="38">
        <v>0</v>
      </c>
      <c r="I314" s="38">
        <f>ROUND(G314*H314,6)</f>
        <v>0</v>
      </c>
      <c r="L314" s="40">
        <v>0</v>
      </c>
      <c r="M314" s="34">
        <f>ROUND(ROUND(L314,2)*ROUND(G314,3),2)</f>
        <v>0</v>
      </c>
      <c r="N314" s="38" t="s">
        <v>269</v>
      </c>
      <c r="O314">
        <f>(M314*21)/100</f>
        <v>0</v>
      </c>
      <c r="P314" t="s">
        <v>27</v>
      </c>
    </row>
    <row r="315" spans="1:16" x14ac:dyDescent="0.2">
      <c r="A315" s="37" t="s">
        <v>54</v>
      </c>
      <c r="E315" s="41" t="s">
        <v>5</v>
      </c>
    </row>
    <row r="316" spans="1:16" ht="38.25" x14ac:dyDescent="0.2">
      <c r="A316" s="37" t="s">
        <v>55</v>
      </c>
      <c r="E316" s="42" t="s">
        <v>4443</v>
      </c>
    </row>
    <row r="317" spans="1:16" x14ac:dyDescent="0.2">
      <c r="A317" t="s">
        <v>57</v>
      </c>
      <c r="E317" s="41" t="s">
        <v>5</v>
      </c>
    </row>
    <row r="318" spans="1:16" x14ac:dyDescent="0.2">
      <c r="A318" t="s">
        <v>46</v>
      </c>
      <c r="C318" s="33" t="s">
        <v>399</v>
      </c>
      <c r="E318" s="35" t="s">
        <v>4444</v>
      </c>
      <c r="J318" s="34">
        <f>0</f>
        <v>0</v>
      </c>
      <c r="K318" s="34">
        <f>0</f>
        <v>0</v>
      </c>
      <c r="L318" s="34">
        <f>0+L319</f>
        <v>0</v>
      </c>
      <c r="M318" s="34">
        <f>0+M319</f>
        <v>0</v>
      </c>
    </row>
    <row r="319" spans="1:16" ht="25.5" x14ac:dyDescent="0.2">
      <c r="A319" t="s">
        <v>49</v>
      </c>
      <c r="B319" s="36" t="s">
        <v>337</v>
      </c>
      <c r="C319" s="36" t="s">
        <v>4445</v>
      </c>
      <c r="D319" s="37" t="s">
        <v>47</v>
      </c>
      <c r="E319" s="13" t="s">
        <v>4446</v>
      </c>
      <c r="F319" s="38" t="s">
        <v>504</v>
      </c>
      <c r="G319" s="39">
        <v>35.085000000000001</v>
      </c>
      <c r="H319" s="38">
        <v>0</v>
      </c>
      <c r="I319" s="38">
        <f>ROUND(G319*H319,6)</f>
        <v>0</v>
      </c>
      <c r="L319" s="40">
        <v>0</v>
      </c>
      <c r="M319" s="34">
        <f>ROUND(ROUND(L319,2)*ROUND(G319,3),2)</f>
        <v>0</v>
      </c>
      <c r="N319" s="38" t="s">
        <v>4221</v>
      </c>
      <c r="O319">
        <f>(M319*21)/100</f>
        <v>0</v>
      </c>
      <c r="P319" t="s">
        <v>27</v>
      </c>
    </row>
    <row r="320" spans="1:16" x14ac:dyDescent="0.2">
      <c r="A320" s="37" t="s">
        <v>54</v>
      </c>
      <c r="E320" s="41" t="s">
        <v>5</v>
      </c>
    </row>
    <row r="321" spans="1:16" ht="25.5" x14ac:dyDescent="0.2">
      <c r="A321" s="37" t="s">
        <v>55</v>
      </c>
      <c r="E321" s="42" t="s">
        <v>4447</v>
      </c>
    </row>
    <row r="322" spans="1:16" ht="51" x14ac:dyDescent="0.2">
      <c r="A322" t="s">
        <v>57</v>
      </c>
      <c r="E322" s="41" t="s">
        <v>4223</v>
      </c>
    </row>
    <row r="323" spans="1:16" x14ac:dyDescent="0.2">
      <c r="A323" t="s">
        <v>46</v>
      </c>
      <c r="C323" s="33" t="s">
        <v>405</v>
      </c>
      <c r="E323" s="35" t="s">
        <v>4448</v>
      </c>
      <c r="J323" s="34">
        <f>0</f>
        <v>0</v>
      </c>
      <c r="K323" s="34">
        <f>0</f>
        <v>0</v>
      </c>
      <c r="L323" s="34">
        <f>0+L324+L328+L332+L336+L340+L344+L348+L352+L356+L360+L364</f>
        <v>0</v>
      </c>
      <c r="M323" s="34">
        <f>0+M324+M328+M332+M336+M340+M344+M348+M352+M356+M360+M364</f>
        <v>0</v>
      </c>
    </row>
    <row r="324" spans="1:16" x14ac:dyDescent="0.2">
      <c r="A324" t="s">
        <v>49</v>
      </c>
      <c r="B324" s="36" t="s">
        <v>342</v>
      </c>
      <c r="C324" s="36" t="s">
        <v>4449</v>
      </c>
      <c r="D324" s="37" t="s">
        <v>47</v>
      </c>
      <c r="E324" s="13" t="s">
        <v>4450</v>
      </c>
      <c r="F324" s="38" t="s">
        <v>283</v>
      </c>
      <c r="G324" s="39">
        <v>10.637</v>
      </c>
      <c r="H324" s="38">
        <v>0</v>
      </c>
      <c r="I324" s="38">
        <f>ROUND(G324*H324,6)</f>
        <v>0</v>
      </c>
      <c r="L324" s="40">
        <v>0</v>
      </c>
      <c r="M324" s="34">
        <f>ROUND(ROUND(L324,2)*ROUND(G324,3),2)</f>
        <v>0</v>
      </c>
      <c r="N324" s="38" t="s">
        <v>4221</v>
      </c>
      <c r="O324">
        <f>(M324*21)/100</f>
        <v>0</v>
      </c>
      <c r="P324" t="s">
        <v>27</v>
      </c>
    </row>
    <row r="325" spans="1:16" x14ac:dyDescent="0.2">
      <c r="A325" s="37" t="s">
        <v>54</v>
      </c>
      <c r="E325" s="41" t="s">
        <v>5</v>
      </c>
    </row>
    <row r="326" spans="1:16" ht="165.75" x14ac:dyDescent="0.2">
      <c r="A326" s="37" t="s">
        <v>55</v>
      </c>
      <c r="E326" s="42" t="s">
        <v>4451</v>
      </c>
    </row>
    <row r="327" spans="1:16" ht="51" x14ac:dyDescent="0.2">
      <c r="A327" t="s">
        <v>57</v>
      </c>
      <c r="E327" s="41" t="s">
        <v>4223</v>
      </c>
    </row>
    <row r="328" spans="1:16" ht="25.5" x14ac:dyDescent="0.2">
      <c r="A328" t="s">
        <v>49</v>
      </c>
      <c r="B328" s="36" t="s">
        <v>345</v>
      </c>
      <c r="C328" s="36" t="s">
        <v>4452</v>
      </c>
      <c r="D328" s="37" t="s">
        <v>47</v>
      </c>
      <c r="E328" s="13" t="s">
        <v>4453</v>
      </c>
      <c r="F328" s="38" t="s">
        <v>504</v>
      </c>
      <c r="G328" s="39">
        <v>3.5</v>
      </c>
      <c r="H328" s="38">
        <v>0</v>
      </c>
      <c r="I328" s="38">
        <f>ROUND(G328*H328,6)</f>
        <v>0</v>
      </c>
      <c r="L328" s="40">
        <v>0</v>
      </c>
      <c r="M328" s="34">
        <f>ROUND(ROUND(L328,2)*ROUND(G328,3),2)</f>
        <v>0</v>
      </c>
      <c r="N328" s="38" t="s">
        <v>4221</v>
      </c>
      <c r="O328">
        <f>(M328*21)/100</f>
        <v>0</v>
      </c>
      <c r="P328" t="s">
        <v>27</v>
      </c>
    </row>
    <row r="329" spans="1:16" x14ac:dyDescent="0.2">
      <c r="A329" s="37" t="s">
        <v>54</v>
      </c>
      <c r="E329" s="41" t="s">
        <v>5</v>
      </c>
    </row>
    <row r="330" spans="1:16" ht="38.25" x14ac:dyDescent="0.2">
      <c r="A330" s="37" t="s">
        <v>55</v>
      </c>
      <c r="E330" s="42" t="s">
        <v>4454</v>
      </c>
    </row>
    <row r="331" spans="1:16" ht="51" x14ac:dyDescent="0.2">
      <c r="A331" t="s">
        <v>57</v>
      </c>
      <c r="E331" s="41" t="s">
        <v>4223</v>
      </c>
    </row>
    <row r="332" spans="1:16" ht="25.5" x14ac:dyDescent="0.2">
      <c r="A332" t="s">
        <v>49</v>
      </c>
      <c r="B332" s="36" t="s">
        <v>349</v>
      </c>
      <c r="C332" s="36" t="s">
        <v>4455</v>
      </c>
      <c r="D332" s="37" t="s">
        <v>47</v>
      </c>
      <c r="E332" s="13" t="s">
        <v>4456</v>
      </c>
      <c r="F332" s="38" t="s">
        <v>283</v>
      </c>
      <c r="G332" s="39">
        <v>4.3730000000000002</v>
      </c>
      <c r="H332" s="38">
        <v>0</v>
      </c>
      <c r="I332" s="38">
        <f>ROUND(G332*H332,6)</f>
        <v>0</v>
      </c>
      <c r="L332" s="40">
        <v>0</v>
      </c>
      <c r="M332" s="34">
        <f>ROUND(ROUND(L332,2)*ROUND(G332,3),2)</f>
        <v>0</v>
      </c>
      <c r="N332" s="38" t="s">
        <v>4221</v>
      </c>
      <c r="O332">
        <f>(M332*21)/100</f>
        <v>0</v>
      </c>
      <c r="P332" t="s">
        <v>27</v>
      </c>
    </row>
    <row r="333" spans="1:16" x14ac:dyDescent="0.2">
      <c r="A333" s="37" t="s">
        <v>54</v>
      </c>
      <c r="E333" s="41" t="s">
        <v>5</v>
      </c>
    </row>
    <row r="334" spans="1:16" ht="114.75" x14ac:dyDescent="0.2">
      <c r="A334" s="37" t="s">
        <v>55</v>
      </c>
      <c r="E334" s="42" t="s">
        <v>4457</v>
      </c>
    </row>
    <row r="335" spans="1:16" ht="51" x14ac:dyDescent="0.2">
      <c r="A335" t="s">
        <v>57</v>
      </c>
      <c r="E335" s="41" t="s">
        <v>4223</v>
      </c>
    </row>
    <row r="336" spans="1:16" ht="25.5" x14ac:dyDescent="0.2">
      <c r="A336" t="s">
        <v>49</v>
      </c>
      <c r="B336" s="36" t="s">
        <v>352</v>
      </c>
      <c r="C336" s="36" t="s">
        <v>4458</v>
      </c>
      <c r="D336" s="37" t="s">
        <v>47</v>
      </c>
      <c r="E336" s="13" t="s">
        <v>4459</v>
      </c>
      <c r="F336" s="38" t="s">
        <v>283</v>
      </c>
      <c r="G336" s="39">
        <v>3.1240000000000001</v>
      </c>
      <c r="H336" s="38">
        <v>0</v>
      </c>
      <c r="I336" s="38">
        <f>ROUND(G336*H336,6)</f>
        <v>0</v>
      </c>
      <c r="L336" s="40">
        <v>0</v>
      </c>
      <c r="M336" s="34">
        <f>ROUND(ROUND(L336,2)*ROUND(G336,3),2)</f>
        <v>0</v>
      </c>
      <c r="N336" s="38" t="s">
        <v>4221</v>
      </c>
      <c r="O336">
        <f>(M336*21)/100</f>
        <v>0</v>
      </c>
      <c r="P336" t="s">
        <v>27</v>
      </c>
    </row>
    <row r="337" spans="1:16" x14ac:dyDescent="0.2">
      <c r="A337" s="37" t="s">
        <v>54</v>
      </c>
      <c r="E337" s="41" t="s">
        <v>5</v>
      </c>
    </row>
    <row r="338" spans="1:16" ht="127.5" x14ac:dyDescent="0.2">
      <c r="A338" s="37" t="s">
        <v>55</v>
      </c>
      <c r="E338" s="42" t="s">
        <v>4460</v>
      </c>
    </row>
    <row r="339" spans="1:16" ht="51" x14ac:dyDescent="0.2">
      <c r="A339" t="s">
        <v>57</v>
      </c>
      <c r="E339" s="41" t="s">
        <v>4223</v>
      </c>
    </row>
    <row r="340" spans="1:16" ht="25.5" x14ac:dyDescent="0.2">
      <c r="A340" t="s">
        <v>49</v>
      </c>
      <c r="B340" s="36" t="s">
        <v>355</v>
      </c>
      <c r="C340" s="36" t="s">
        <v>4461</v>
      </c>
      <c r="D340" s="37" t="s">
        <v>47</v>
      </c>
      <c r="E340" s="13" t="s">
        <v>4462</v>
      </c>
      <c r="F340" s="38" t="s">
        <v>504</v>
      </c>
      <c r="G340" s="39">
        <v>0.3</v>
      </c>
      <c r="H340" s="38">
        <v>0</v>
      </c>
      <c r="I340" s="38">
        <f>ROUND(G340*H340,6)</f>
        <v>0</v>
      </c>
      <c r="L340" s="40">
        <v>0</v>
      </c>
      <c r="M340" s="34">
        <f>ROUND(ROUND(L340,2)*ROUND(G340,3),2)</f>
        <v>0</v>
      </c>
      <c r="N340" s="38" t="s">
        <v>4221</v>
      </c>
      <c r="O340">
        <f>(M340*21)/100</f>
        <v>0</v>
      </c>
      <c r="P340" t="s">
        <v>27</v>
      </c>
    </row>
    <row r="341" spans="1:16" x14ac:dyDescent="0.2">
      <c r="A341" s="37" t="s">
        <v>54</v>
      </c>
      <c r="E341" s="41" t="s">
        <v>5</v>
      </c>
    </row>
    <row r="342" spans="1:16" ht="25.5" x14ac:dyDescent="0.2">
      <c r="A342" s="37" t="s">
        <v>55</v>
      </c>
      <c r="E342" s="42" t="s">
        <v>4463</v>
      </c>
    </row>
    <row r="343" spans="1:16" ht="51" x14ac:dyDescent="0.2">
      <c r="A343" t="s">
        <v>57</v>
      </c>
      <c r="E343" s="41" t="s">
        <v>4223</v>
      </c>
    </row>
    <row r="344" spans="1:16" x14ac:dyDescent="0.2">
      <c r="A344" t="s">
        <v>49</v>
      </c>
      <c r="B344" s="36" t="s">
        <v>358</v>
      </c>
      <c r="C344" s="36" t="s">
        <v>4464</v>
      </c>
      <c r="D344" s="37" t="s">
        <v>47</v>
      </c>
      <c r="E344" s="13" t="s">
        <v>4465</v>
      </c>
      <c r="F344" s="38" t="s">
        <v>504</v>
      </c>
      <c r="G344" s="39">
        <v>16.77</v>
      </c>
      <c r="H344" s="38">
        <v>0</v>
      </c>
      <c r="I344" s="38">
        <f>ROUND(G344*H344,6)</f>
        <v>0</v>
      </c>
      <c r="L344" s="40">
        <v>0</v>
      </c>
      <c r="M344" s="34">
        <f>ROUND(ROUND(L344,2)*ROUND(G344,3),2)</f>
        <v>0</v>
      </c>
      <c r="N344" s="38" t="s">
        <v>4221</v>
      </c>
      <c r="O344">
        <f>(M344*21)/100</f>
        <v>0</v>
      </c>
      <c r="P344" t="s">
        <v>27</v>
      </c>
    </row>
    <row r="345" spans="1:16" x14ac:dyDescent="0.2">
      <c r="A345" s="37" t="s">
        <v>54</v>
      </c>
      <c r="E345" s="41" t="s">
        <v>5</v>
      </c>
    </row>
    <row r="346" spans="1:16" ht="38.25" x14ac:dyDescent="0.2">
      <c r="A346" s="37" t="s">
        <v>55</v>
      </c>
      <c r="E346" s="42" t="s">
        <v>4466</v>
      </c>
    </row>
    <row r="347" spans="1:16" ht="51" x14ac:dyDescent="0.2">
      <c r="A347" t="s">
        <v>57</v>
      </c>
      <c r="E347" s="41" t="s">
        <v>4223</v>
      </c>
    </row>
    <row r="348" spans="1:16" ht="25.5" x14ac:dyDescent="0.2">
      <c r="A348" t="s">
        <v>49</v>
      </c>
      <c r="B348" s="36" t="s">
        <v>362</v>
      </c>
      <c r="C348" s="36" t="s">
        <v>4467</v>
      </c>
      <c r="D348" s="37" t="s">
        <v>47</v>
      </c>
      <c r="E348" s="13" t="s">
        <v>4468</v>
      </c>
      <c r="F348" s="38" t="s">
        <v>504</v>
      </c>
      <c r="G348" s="39">
        <v>35.085000000000001</v>
      </c>
      <c r="H348" s="38">
        <v>0</v>
      </c>
      <c r="I348" s="38">
        <f>ROUND(G348*H348,6)</f>
        <v>0</v>
      </c>
      <c r="L348" s="40">
        <v>0</v>
      </c>
      <c r="M348" s="34">
        <f>ROUND(ROUND(L348,2)*ROUND(G348,3),2)</f>
        <v>0</v>
      </c>
      <c r="N348" s="38" t="s">
        <v>4221</v>
      </c>
      <c r="O348">
        <f>(M348*21)/100</f>
        <v>0</v>
      </c>
      <c r="P348" t="s">
        <v>27</v>
      </c>
    </row>
    <row r="349" spans="1:16" x14ac:dyDescent="0.2">
      <c r="A349" s="37" t="s">
        <v>54</v>
      </c>
      <c r="E349" s="41" t="s">
        <v>5</v>
      </c>
    </row>
    <row r="350" spans="1:16" ht="76.5" x14ac:dyDescent="0.2">
      <c r="A350" s="37" t="s">
        <v>55</v>
      </c>
      <c r="E350" s="42" t="s">
        <v>4469</v>
      </c>
    </row>
    <row r="351" spans="1:16" ht="51" x14ac:dyDescent="0.2">
      <c r="A351" t="s">
        <v>57</v>
      </c>
      <c r="E351" s="41" t="s">
        <v>4223</v>
      </c>
    </row>
    <row r="352" spans="1:16" ht="25.5" x14ac:dyDescent="0.2">
      <c r="A352" t="s">
        <v>49</v>
      </c>
      <c r="B352" s="36" t="s">
        <v>366</v>
      </c>
      <c r="C352" s="36" t="s">
        <v>4470</v>
      </c>
      <c r="D352" s="37" t="s">
        <v>47</v>
      </c>
      <c r="E352" s="13" t="s">
        <v>4471</v>
      </c>
      <c r="F352" s="38" t="s">
        <v>504</v>
      </c>
      <c r="G352" s="39">
        <v>77.468000000000004</v>
      </c>
      <c r="H352" s="38">
        <v>0</v>
      </c>
      <c r="I352" s="38">
        <f>ROUND(G352*H352,6)</f>
        <v>0</v>
      </c>
      <c r="L352" s="40">
        <v>0</v>
      </c>
      <c r="M352" s="34">
        <f>ROUND(ROUND(L352,2)*ROUND(G352,3),2)</f>
        <v>0</v>
      </c>
      <c r="N352" s="38" t="s">
        <v>4221</v>
      </c>
      <c r="O352">
        <f>(M352*21)/100</f>
        <v>0</v>
      </c>
      <c r="P352" t="s">
        <v>27</v>
      </c>
    </row>
    <row r="353" spans="1:16" x14ac:dyDescent="0.2">
      <c r="A353" s="37" t="s">
        <v>54</v>
      </c>
      <c r="E353" s="41" t="s">
        <v>5</v>
      </c>
    </row>
    <row r="354" spans="1:16" ht="102" x14ac:dyDescent="0.2">
      <c r="A354" s="37" t="s">
        <v>55</v>
      </c>
      <c r="E354" s="42" t="s">
        <v>4472</v>
      </c>
    </row>
    <row r="355" spans="1:16" ht="51" x14ac:dyDescent="0.2">
      <c r="A355" t="s">
        <v>57</v>
      </c>
      <c r="E355" s="41" t="s">
        <v>4223</v>
      </c>
    </row>
    <row r="356" spans="1:16" ht="25.5" x14ac:dyDescent="0.2">
      <c r="A356" t="s">
        <v>49</v>
      </c>
      <c r="B356" s="36" t="s">
        <v>370</v>
      </c>
      <c r="C356" s="36" t="s">
        <v>4327</v>
      </c>
      <c r="D356" s="37" t="s">
        <v>47</v>
      </c>
      <c r="E356" s="13" t="s">
        <v>4328</v>
      </c>
      <c r="F356" s="38" t="s">
        <v>629</v>
      </c>
      <c r="G356" s="39">
        <v>51.064999999999998</v>
      </c>
      <c r="H356" s="38">
        <v>0</v>
      </c>
      <c r="I356" s="38">
        <f>ROUND(G356*H356,6)</f>
        <v>0</v>
      </c>
      <c r="L356" s="40">
        <v>0</v>
      </c>
      <c r="M356" s="34">
        <f>ROUND(ROUND(L356,2)*ROUND(G356,3),2)</f>
        <v>0</v>
      </c>
      <c r="N356" s="38" t="s">
        <v>4221</v>
      </c>
      <c r="O356">
        <f>(M356*21)/100</f>
        <v>0</v>
      </c>
      <c r="P356" t="s">
        <v>27</v>
      </c>
    </row>
    <row r="357" spans="1:16" x14ac:dyDescent="0.2">
      <c r="A357" s="37" t="s">
        <v>54</v>
      </c>
      <c r="E357" s="41" t="s">
        <v>5</v>
      </c>
    </row>
    <row r="358" spans="1:16" ht="25.5" x14ac:dyDescent="0.2">
      <c r="A358" s="37" t="s">
        <v>55</v>
      </c>
      <c r="E358" s="42" t="s">
        <v>4473</v>
      </c>
    </row>
    <row r="359" spans="1:16" ht="51" x14ac:dyDescent="0.2">
      <c r="A359" t="s">
        <v>57</v>
      </c>
      <c r="E359" s="41" t="s">
        <v>4223</v>
      </c>
    </row>
    <row r="360" spans="1:16" ht="25.5" x14ac:dyDescent="0.2">
      <c r="A360" t="s">
        <v>49</v>
      </c>
      <c r="B360" s="36" t="s">
        <v>373</v>
      </c>
      <c r="C360" s="36" t="s">
        <v>4365</v>
      </c>
      <c r="D360" s="37" t="s">
        <v>47</v>
      </c>
      <c r="E360" s="13" t="s">
        <v>4366</v>
      </c>
      <c r="F360" s="38" t="s">
        <v>629</v>
      </c>
      <c r="G360" s="39">
        <v>970.23500000000001</v>
      </c>
      <c r="H360" s="38">
        <v>0</v>
      </c>
      <c r="I360" s="38">
        <f>ROUND(G360*H360,6)</f>
        <v>0</v>
      </c>
      <c r="L360" s="40">
        <v>0</v>
      </c>
      <c r="M360" s="34">
        <f>ROUND(ROUND(L360,2)*ROUND(G360,3),2)</f>
        <v>0</v>
      </c>
      <c r="N360" s="38" t="s">
        <v>4221</v>
      </c>
      <c r="O360">
        <f>(M360*21)/100</f>
        <v>0</v>
      </c>
      <c r="P360" t="s">
        <v>27</v>
      </c>
    </row>
    <row r="361" spans="1:16" x14ac:dyDescent="0.2">
      <c r="A361" s="37" t="s">
        <v>54</v>
      </c>
      <c r="E361" s="41" t="s">
        <v>5</v>
      </c>
    </row>
    <row r="362" spans="1:16" x14ac:dyDescent="0.2">
      <c r="A362" s="37" t="s">
        <v>55</v>
      </c>
      <c r="E362" s="42" t="s">
        <v>4474</v>
      </c>
    </row>
    <row r="363" spans="1:16" ht="51" x14ac:dyDescent="0.2">
      <c r="A363" t="s">
        <v>57</v>
      </c>
      <c r="E363" s="41" t="s">
        <v>4223</v>
      </c>
    </row>
    <row r="364" spans="1:16" ht="25.5" x14ac:dyDescent="0.2">
      <c r="A364" t="s">
        <v>49</v>
      </c>
      <c r="B364" s="36" t="s">
        <v>377</v>
      </c>
      <c r="C364" s="36" t="s">
        <v>4368</v>
      </c>
      <c r="D364" s="37" t="s">
        <v>47</v>
      </c>
      <c r="E364" s="13" t="s">
        <v>4369</v>
      </c>
      <c r="F364" s="38" t="s">
        <v>629</v>
      </c>
      <c r="G364" s="39">
        <v>51.064999999999998</v>
      </c>
      <c r="H364" s="38">
        <v>0</v>
      </c>
      <c r="I364" s="38">
        <f>ROUND(G364*H364,6)</f>
        <v>0</v>
      </c>
      <c r="L364" s="40">
        <v>0</v>
      </c>
      <c r="M364" s="34">
        <f>ROUND(ROUND(L364,2)*ROUND(G364,3),2)</f>
        <v>0</v>
      </c>
      <c r="N364" s="38" t="s">
        <v>4221</v>
      </c>
      <c r="O364">
        <f>(M364*21)/100</f>
        <v>0</v>
      </c>
      <c r="P364" t="s">
        <v>27</v>
      </c>
    </row>
    <row r="365" spans="1:16" x14ac:dyDescent="0.2">
      <c r="A365" s="37" t="s">
        <v>54</v>
      </c>
      <c r="E365" s="41" t="s">
        <v>5</v>
      </c>
    </row>
    <row r="366" spans="1:16" ht="25.5" x14ac:dyDescent="0.2">
      <c r="A366" s="37" t="s">
        <v>55</v>
      </c>
      <c r="E366" s="42" t="s">
        <v>4475</v>
      </c>
    </row>
    <row r="367" spans="1:16" ht="51" x14ac:dyDescent="0.2">
      <c r="A367" t="s">
        <v>57</v>
      </c>
      <c r="E367" s="41" t="s">
        <v>4223</v>
      </c>
    </row>
    <row r="368" spans="1:16" x14ac:dyDescent="0.2">
      <c r="A368" t="s">
        <v>46</v>
      </c>
      <c r="C368" s="33" t="s">
        <v>4476</v>
      </c>
      <c r="E368" s="35" t="s">
        <v>4477</v>
      </c>
      <c r="J368" s="34">
        <f>0</f>
        <v>0</v>
      </c>
      <c r="K368" s="34">
        <f>0</f>
        <v>0</v>
      </c>
      <c r="L368" s="34">
        <f>0+L369</f>
        <v>0</v>
      </c>
      <c r="M368" s="34">
        <f>0+M369</f>
        <v>0</v>
      </c>
    </row>
    <row r="369" spans="1:16" ht="25.5" x14ac:dyDescent="0.2">
      <c r="A369" t="s">
        <v>49</v>
      </c>
      <c r="B369" s="36" t="s">
        <v>382</v>
      </c>
      <c r="C369" s="36" t="s">
        <v>4478</v>
      </c>
      <c r="D369" s="37" t="s">
        <v>47</v>
      </c>
      <c r="E369" s="13" t="s">
        <v>4479</v>
      </c>
      <c r="F369" s="38" t="s">
        <v>629</v>
      </c>
      <c r="G369" s="39">
        <v>66.42</v>
      </c>
      <c r="H369" s="38">
        <v>0</v>
      </c>
      <c r="I369" s="38">
        <f>ROUND(G369*H369,6)</f>
        <v>0</v>
      </c>
      <c r="L369" s="40">
        <v>0</v>
      </c>
      <c r="M369" s="34">
        <f>ROUND(ROUND(L369,2)*ROUND(G369,3),2)</f>
        <v>0</v>
      </c>
      <c r="N369" s="38" t="s">
        <v>4221</v>
      </c>
      <c r="O369">
        <f>(M369*21)/100</f>
        <v>0</v>
      </c>
      <c r="P369" t="s">
        <v>27</v>
      </c>
    </row>
    <row r="370" spans="1:16" x14ac:dyDescent="0.2">
      <c r="A370" s="37" t="s">
        <v>54</v>
      </c>
      <c r="E370" s="41" t="s">
        <v>5</v>
      </c>
    </row>
    <row r="371" spans="1:16" x14ac:dyDescent="0.2">
      <c r="A371" s="37" t="s">
        <v>55</v>
      </c>
      <c r="E371" s="42" t="s">
        <v>4480</v>
      </c>
    </row>
    <row r="372" spans="1:16" ht="51" x14ac:dyDescent="0.2">
      <c r="A372" t="s">
        <v>57</v>
      </c>
      <c r="E372" s="41" t="s">
        <v>4223</v>
      </c>
    </row>
    <row r="373" spans="1:16" x14ac:dyDescent="0.2">
      <c r="A373" t="s">
        <v>46</v>
      </c>
      <c r="C373" s="33" t="s">
        <v>624</v>
      </c>
      <c r="E373" s="35" t="s">
        <v>625</v>
      </c>
      <c r="J373" s="34">
        <f>0</f>
        <v>0</v>
      </c>
      <c r="K373" s="34">
        <f>0</f>
        <v>0</v>
      </c>
      <c r="L373" s="34">
        <f>0+L374+L378+L382+L386</f>
        <v>0</v>
      </c>
      <c r="M373" s="34">
        <f>0+M374+M378+M382+M386</f>
        <v>0</v>
      </c>
    </row>
    <row r="374" spans="1:16" ht="25.5" x14ac:dyDescent="0.2">
      <c r="A374" t="s">
        <v>49</v>
      </c>
      <c r="B374" s="36" t="s">
        <v>384</v>
      </c>
      <c r="C374" s="36" t="s">
        <v>626</v>
      </c>
      <c r="D374" s="37" t="s">
        <v>627</v>
      </c>
      <c r="E374" s="13" t="s">
        <v>628</v>
      </c>
      <c r="F374" s="38" t="s">
        <v>629</v>
      </c>
      <c r="G374" s="39">
        <v>45.423000000000002</v>
      </c>
      <c r="H374" s="38">
        <v>0</v>
      </c>
      <c r="I374" s="38">
        <f>ROUND(G374*H374,6)</f>
        <v>0</v>
      </c>
      <c r="L374" s="40">
        <v>0</v>
      </c>
      <c r="M374" s="34">
        <f>ROUND(ROUND(L374,2)*ROUND(G374,3),2)</f>
        <v>0</v>
      </c>
      <c r="N374" s="38" t="s">
        <v>269</v>
      </c>
      <c r="O374">
        <f>(M374*21)/100</f>
        <v>0</v>
      </c>
      <c r="P374" t="s">
        <v>27</v>
      </c>
    </row>
    <row r="375" spans="1:16" x14ac:dyDescent="0.2">
      <c r="A375" s="37" t="s">
        <v>54</v>
      </c>
      <c r="E375" s="41" t="s">
        <v>5</v>
      </c>
    </row>
    <row r="376" spans="1:16" ht="38.25" x14ac:dyDescent="0.2">
      <c r="A376" s="37" t="s">
        <v>55</v>
      </c>
      <c r="E376" s="42" t="s">
        <v>4481</v>
      </c>
    </row>
    <row r="377" spans="1:16" ht="140.25" x14ac:dyDescent="0.2">
      <c r="A377" t="s">
        <v>57</v>
      </c>
      <c r="E377" s="41" t="s">
        <v>4482</v>
      </c>
    </row>
    <row r="378" spans="1:16" ht="25.5" x14ac:dyDescent="0.2">
      <c r="A378" t="s">
        <v>49</v>
      </c>
      <c r="B378" s="36" t="s">
        <v>387</v>
      </c>
      <c r="C378" s="36" t="s">
        <v>631</v>
      </c>
      <c r="D378" s="37" t="s">
        <v>632</v>
      </c>
      <c r="E378" s="13" t="s">
        <v>633</v>
      </c>
      <c r="F378" s="38" t="s">
        <v>629</v>
      </c>
      <c r="G378" s="39">
        <v>8.06</v>
      </c>
      <c r="H378" s="38">
        <v>0</v>
      </c>
      <c r="I378" s="38">
        <f>ROUND(G378*H378,6)</f>
        <v>0</v>
      </c>
      <c r="L378" s="40">
        <v>0</v>
      </c>
      <c r="M378" s="34">
        <f>ROUND(ROUND(L378,2)*ROUND(G378,3),2)</f>
        <v>0</v>
      </c>
      <c r="N378" s="38" t="s">
        <v>269</v>
      </c>
      <c r="O378">
        <f>(M378*21)/100</f>
        <v>0</v>
      </c>
      <c r="P378" t="s">
        <v>27</v>
      </c>
    </row>
    <row r="379" spans="1:16" x14ac:dyDescent="0.2">
      <c r="A379" s="37" t="s">
        <v>54</v>
      </c>
      <c r="E379" s="41" t="s">
        <v>5</v>
      </c>
    </row>
    <row r="380" spans="1:16" ht="38.25" x14ac:dyDescent="0.2">
      <c r="A380" s="37" t="s">
        <v>55</v>
      </c>
      <c r="E380" s="42" t="s">
        <v>4483</v>
      </c>
    </row>
    <row r="381" spans="1:16" ht="140.25" x14ac:dyDescent="0.2">
      <c r="A381" t="s">
        <v>57</v>
      </c>
      <c r="E381" s="41" t="s">
        <v>4482</v>
      </c>
    </row>
    <row r="382" spans="1:16" ht="25.5" x14ac:dyDescent="0.2">
      <c r="A382" t="s">
        <v>49</v>
      </c>
      <c r="B382" s="36" t="s">
        <v>390</v>
      </c>
      <c r="C382" s="36" t="s">
        <v>1579</v>
      </c>
      <c r="D382" s="37" t="s">
        <v>1580</v>
      </c>
      <c r="E382" s="13" t="s">
        <v>1581</v>
      </c>
      <c r="F382" s="38" t="s">
        <v>629</v>
      </c>
      <c r="G382" s="39">
        <v>43.472999999999999</v>
      </c>
      <c r="H382" s="38">
        <v>0</v>
      </c>
      <c r="I382" s="38">
        <f>ROUND(G382*H382,6)</f>
        <v>0</v>
      </c>
      <c r="L382" s="40">
        <v>0</v>
      </c>
      <c r="M382" s="34">
        <f>ROUND(ROUND(L382,2)*ROUND(G382,3),2)</f>
        <v>0</v>
      </c>
      <c r="N382" s="38" t="s">
        <v>269</v>
      </c>
      <c r="O382">
        <f>(M382*21)/100</f>
        <v>0</v>
      </c>
      <c r="P382" t="s">
        <v>27</v>
      </c>
    </row>
    <row r="383" spans="1:16" x14ac:dyDescent="0.2">
      <c r="A383" s="37" t="s">
        <v>54</v>
      </c>
      <c r="E383" s="41" t="s">
        <v>5</v>
      </c>
    </row>
    <row r="384" spans="1:16" x14ac:dyDescent="0.2">
      <c r="A384" s="37" t="s">
        <v>55</v>
      </c>
      <c r="E384" s="42" t="s">
        <v>4484</v>
      </c>
    </row>
    <row r="385" spans="1:16" ht="140.25" x14ac:dyDescent="0.2">
      <c r="A385" t="s">
        <v>57</v>
      </c>
      <c r="E385" s="41" t="s">
        <v>4482</v>
      </c>
    </row>
    <row r="386" spans="1:16" ht="25.5" x14ac:dyDescent="0.2">
      <c r="A386" t="s">
        <v>49</v>
      </c>
      <c r="B386" s="36" t="s">
        <v>393</v>
      </c>
      <c r="C386" s="36" t="s">
        <v>637</v>
      </c>
      <c r="D386" s="37" t="s">
        <v>638</v>
      </c>
      <c r="E386" s="13" t="s">
        <v>639</v>
      </c>
      <c r="F386" s="38" t="s">
        <v>629</v>
      </c>
      <c r="G386" s="39">
        <v>0.24199999999999999</v>
      </c>
      <c r="H386" s="38">
        <v>0</v>
      </c>
      <c r="I386" s="38">
        <f>ROUND(G386*H386,6)</f>
        <v>0</v>
      </c>
      <c r="L386" s="40">
        <v>0</v>
      </c>
      <c r="M386" s="34">
        <f>ROUND(ROUND(L386,2)*ROUND(G386,3),2)</f>
        <v>0</v>
      </c>
      <c r="N386" s="38" t="s">
        <v>269</v>
      </c>
      <c r="O386">
        <f>(M386*21)/100</f>
        <v>0</v>
      </c>
      <c r="P386" t="s">
        <v>27</v>
      </c>
    </row>
    <row r="387" spans="1:16" x14ac:dyDescent="0.2">
      <c r="A387" s="37" t="s">
        <v>54</v>
      </c>
      <c r="E387" s="41" t="s">
        <v>5</v>
      </c>
    </row>
    <row r="388" spans="1:16" x14ac:dyDescent="0.2">
      <c r="A388" s="37" t="s">
        <v>55</v>
      </c>
      <c r="E388" s="42" t="s">
        <v>4485</v>
      </c>
    </row>
    <row r="389" spans="1:16" ht="140.25" x14ac:dyDescent="0.2">
      <c r="A389" t="s">
        <v>57</v>
      </c>
      <c r="E389" s="41" t="s">
        <v>4482</v>
      </c>
    </row>
    <row r="390" spans="1:16" x14ac:dyDescent="0.2">
      <c r="A390" t="s">
        <v>46</v>
      </c>
      <c r="C390" s="33" t="s">
        <v>4486</v>
      </c>
      <c r="E390" s="35" t="s">
        <v>4487</v>
      </c>
      <c r="J390" s="34">
        <f>0</f>
        <v>0</v>
      </c>
      <c r="K390" s="34">
        <f>0</f>
        <v>0</v>
      </c>
      <c r="L390" s="34">
        <f>0+L391+L395</f>
        <v>0</v>
      </c>
      <c r="M390" s="34">
        <f>0+M391+M395</f>
        <v>0</v>
      </c>
    </row>
    <row r="391" spans="1:16" x14ac:dyDescent="0.2">
      <c r="A391" t="s">
        <v>49</v>
      </c>
      <c r="B391" s="36" t="s">
        <v>396</v>
      </c>
      <c r="C391" s="36" t="s">
        <v>4488</v>
      </c>
      <c r="D391" s="37" t="s">
        <v>47</v>
      </c>
      <c r="E391" s="13" t="s">
        <v>4489</v>
      </c>
      <c r="F391" s="38" t="s">
        <v>1828</v>
      </c>
      <c r="G391" s="39">
        <v>1</v>
      </c>
      <c r="H391" s="38">
        <v>0</v>
      </c>
      <c r="I391" s="38">
        <f>ROUND(G391*H391,6)</f>
        <v>0</v>
      </c>
      <c r="L391" s="40">
        <v>0</v>
      </c>
      <c r="M391" s="34">
        <f>ROUND(ROUND(L391,2)*ROUND(G391,3),2)</f>
        <v>0</v>
      </c>
      <c r="N391" s="38" t="s">
        <v>269</v>
      </c>
      <c r="O391">
        <f>(M391*21)/100</f>
        <v>0</v>
      </c>
      <c r="P391" t="s">
        <v>27</v>
      </c>
    </row>
    <row r="392" spans="1:16" x14ac:dyDescent="0.2">
      <c r="A392" s="37" t="s">
        <v>54</v>
      </c>
      <c r="E392" s="41" t="s">
        <v>5</v>
      </c>
    </row>
    <row r="393" spans="1:16" x14ac:dyDescent="0.2">
      <c r="A393" s="37" t="s">
        <v>55</v>
      </c>
      <c r="E393" s="42" t="s">
        <v>5</v>
      </c>
    </row>
    <row r="394" spans="1:16" x14ac:dyDescent="0.2">
      <c r="A394" t="s">
        <v>57</v>
      </c>
      <c r="E394" s="41" t="s">
        <v>4490</v>
      </c>
    </row>
    <row r="395" spans="1:16" x14ac:dyDescent="0.2">
      <c r="A395" t="s">
        <v>49</v>
      </c>
      <c r="B395" s="36" t="s">
        <v>399</v>
      </c>
      <c r="C395" s="36" t="s">
        <v>4491</v>
      </c>
      <c r="D395" s="37" t="s">
        <v>47</v>
      </c>
      <c r="E395" s="13" t="s">
        <v>4492</v>
      </c>
      <c r="F395" s="38" t="s">
        <v>1828</v>
      </c>
      <c r="G395" s="39">
        <v>1</v>
      </c>
      <c r="H395" s="38">
        <v>0</v>
      </c>
      <c r="I395" s="38">
        <f>ROUND(G395*H395,6)</f>
        <v>0</v>
      </c>
      <c r="L395" s="40">
        <v>0</v>
      </c>
      <c r="M395" s="34">
        <f>ROUND(ROUND(L395,2)*ROUND(G395,3),2)</f>
        <v>0</v>
      </c>
      <c r="N395" s="38" t="s">
        <v>269</v>
      </c>
      <c r="O395">
        <f>(M395*21)/100</f>
        <v>0</v>
      </c>
      <c r="P395" t="s">
        <v>27</v>
      </c>
    </row>
    <row r="396" spans="1:16" x14ac:dyDescent="0.2">
      <c r="A396" s="37" t="s">
        <v>54</v>
      </c>
      <c r="E396" s="41" t="s">
        <v>5</v>
      </c>
    </row>
    <row r="397" spans="1:16" x14ac:dyDescent="0.2">
      <c r="A397" s="37" t="s">
        <v>55</v>
      </c>
      <c r="E397" s="42" t="s">
        <v>5</v>
      </c>
    </row>
    <row r="398" spans="1:16" x14ac:dyDescent="0.2">
      <c r="A398" t="s">
        <v>57</v>
      </c>
      <c r="E398" s="41" t="s">
        <v>4493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4494</v>
      </c>
      <c r="M3" s="43">
        <f>Rekapitulace!C69</f>
        <v>0</v>
      </c>
      <c r="N3" s="25" t="s">
        <v>0</v>
      </c>
      <c r="O3" t="s">
        <v>23</v>
      </c>
      <c r="P3" t="s">
        <v>27</v>
      </c>
    </row>
    <row r="4" spans="1:20" ht="32.1" customHeight="1" x14ac:dyDescent="0.2">
      <c r="A4" s="28" t="s">
        <v>20</v>
      </c>
      <c r="B4" s="29" t="s">
        <v>28</v>
      </c>
      <c r="C4" s="2" t="s">
        <v>4494</v>
      </c>
      <c r="D4" s="9"/>
      <c r="E4" s="3" t="s">
        <v>4495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COUNTIFS(L8:L509,"=0",A8:A509,"P")+COUNTIFS(L8:L509,"",A8:A509,"P")+SUM(Q8:Q509)</f>
        <v>124</v>
      </c>
    </row>
    <row r="8" spans="1:20" x14ac:dyDescent="0.2">
      <c r="A8" t="s">
        <v>44</v>
      </c>
      <c r="C8" s="30" t="s">
        <v>4498</v>
      </c>
      <c r="E8" s="32" t="s">
        <v>4497</v>
      </c>
      <c r="J8" s="31">
        <f>0+J9+J54+J95+J312+J321+J362+J475+J492</f>
        <v>0</v>
      </c>
      <c r="K8" s="31">
        <f>0+K9+K54+K95+K312+K321+K362+K475+K492</f>
        <v>0</v>
      </c>
      <c r="L8" s="31">
        <f>0+L9+L54+L95+L312+L321+L362+L475+L492</f>
        <v>0</v>
      </c>
      <c r="M8" s="31">
        <f>0+M9+M54+M95+M312+M321+M362+M475+M492</f>
        <v>0</v>
      </c>
    </row>
    <row r="9" spans="1:20" x14ac:dyDescent="0.2">
      <c r="A9" t="s">
        <v>46</v>
      </c>
      <c r="C9" s="33" t="s">
        <v>4499</v>
      </c>
      <c r="E9" s="35" t="s">
        <v>4500</v>
      </c>
      <c r="J9" s="34">
        <f>0</f>
        <v>0</v>
      </c>
      <c r="K9" s="34">
        <f>0</f>
        <v>0</v>
      </c>
      <c r="L9" s="34">
        <f>0+L10+L14+L18+L22+L26+L30+L34+L38+L42+L46+L50</f>
        <v>0</v>
      </c>
      <c r="M9" s="34">
        <f>0+M10+M14+M18+M22+M26+M30+M34+M38+M42+M46+M50</f>
        <v>0</v>
      </c>
    </row>
    <row r="10" spans="1:20" x14ac:dyDescent="0.2">
      <c r="A10" t="s">
        <v>49</v>
      </c>
      <c r="B10" s="36" t="s">
        <v>47</v>
      </c>
      <c r="C10" s="36" t="s">
        <v>4501</v>
      </c>
      <c r="D10" s="37" t="s">
        <v>47</v>
      </c>
      <c r="E10" s="13" t="s">
        <v>4502</v>
      </c>
      <c r="F10" s="38" t="s">
        <v>283</v>
      </c>
      <c r="G10" s="39">
        <v>139.69</v>
      </c>
      <c r="H10" s="38">
        <v>0</v>
      </c>
      <c r="I10" s="38">
        <f>ROUND(G10*H10,6)</f>
        <v>0</v>
      </c>
      <c r="L10" s="40">
        <v>0</v>
      </c>
      <c r="M10" s="34">
        <f>ROUND(ROUND(L10,2)*ROUND(G10,3),2)</f>
        <v>0</v>
      </c>
      <c r="N10" s="38" t="s">
        <v>4503</v>
      </c>
      <c r="O10">
        <f>(M10*21)/100</f>
        <v>0</v>
      </c>
      <c r="P10" t="s">
        <v>27</v>
      </c>
    </row>
    <row r="11" spans="1:20" x14ac:dyDescent="0.2">
      <c r="A11" s="37" t="s">
        <v>54</v>
      </c>
      <c r="E11" s="41" t="s">
        <v>5</v>
      </c>
    </row>
    <row r="12" spans="1:20" x14ac:dyDescent="0.2">
      <c r="A12" s="37" t="s">
        <v>55</v>
      </c>
      <c r="E12" s="42" t="s">
        <v>5</v>
      </c>
    </row>
    <row r="13" spans="1:20" ht="216.75" x14ac:dyDescent="0.2">
      <c r="A13" t="s">
        <v>57</v>
      </c>
      <c r="E13" s="41" t="s">
        <v>4504</v>
      </c>
    </row>
    <row r="14" spans="1:20" x14ac:dyDescent="0.2">
      <c r="A14" t="s">
        <v>49</v>
      </c>
      <c r="B14" s="36" t="s">
        <v>27</v>
      </c>
      <c r="C14" s="36" t="s">
        <v>4505</v>
      </c>
      <c r="D14" s="37" t="s">
        <v>47</v>
      </c>
      <c r="E14" s="13" t="s">
        <v>4506</v>
      </c>
      <c r="F14" s="38" t="s">
        <v>283</v>
      </c>
      <c r="G14" s="39">
        <v>30</v>
      </c>
      <c r="H14" s="38">
        <v>0</v>
      </c>
      <c r="I14" s="38">
        <f>ROUND(G14*H14,6)</f>
        <v>0</v>
      </c>
      <c r="L14" s="40">
        <v>0</v>
      </c>
      <c r="M14" s="34">
        <f>ROUND(ROUND(L14,2)*ROUND(G14,3),2)</f>
        <v>0</v>
      </c>
      <c r="N14" s="38" t="s">
        <v>4503</v>
      </c>
      <c r="O14">
        <f>(M14*21)/100</f>
        <v>0</v>
      </c>
      <c r="P14" t="s">
        <v>27</v>
      </c>
    </row>
    <row r="15" spans="1:20" x14ac:dyDescent="0.2">
      <c r="A15" s="37" t="s">
        <v>54</v>
      </c>
      <c r="E15" s="41" t="s">
        <v>5</v>
      </c>
    </row>
    <row r="16" spans="1:20" x14ac:dyDescent="0.2">
      <c r="A16" s="37" t="s">
        <v>55</v>
      </c>
      <c r="E16" s="42" t="s">
        <v>5</v>
      </c>
    </row>
    <row r="17" spans="1:16" ht="191.25" x14ac:dyDescent="0.2">
      <c r="A17" t="s">
        <v>57</v>
      </c>
      <c r="E17" s="41" t="s">
        <v>4507</v>
      </c>
    </row>
    <row r="18" spans="1:16" ht="25.5" x14ac:dyDescent="0.2">
      <c r="A18" t="s">
        <v>49</v>
      </c>
      <c r="B18" s="36" t="s">
        <v>26</v>
      </c>
      <c r="C18" s="36" t="s">
        <v>4508</v>
      </c>
      <c r="D18" s="37" t="s">
        <v>47</v>
      </c>
      <c r="E18" s="13" t="s">
        <v>4509</v>
      </c>
      <c r="F18" s="38" t="s">
        <v>4510</v>
      </c>
      <c r="G18" s="39">
        <v>3563.49</v>
      </c>
      <c r="H18" s="38">
        <v>0</v>
      </c>
      <c r="I18" s="38">
        <f>ROUND(G18*H18,6)</f>
        <v>0</v>
      </c>
      <c r="L18" s="40">
        <v>0</v>
      </c>
      <c r="M18" s="34">
        <f>ROUND(ROUND(L18,2)*ROUND(G18,3),2)</f>
        <v>0</v>
      </c>
      <c r="N18" s="38" t="s">
        <v>4503</v>
      </c>
      <c r="O18">
        <f>(M18*21)/100</f>
        <v>0</v>
      </c>
      <c r="P18" t="s">
        <v>27</v>
      </c>
    </row>
    <row r="19" spans="1:16" x14ac:dyDescent="0.2">
      <c r="A19" s="37" t="s">
        <v>54</v>
      </c>
      <c r="E19" s="41" t="s">
        <v>5</v>
      </c>
    </row>
    <row r="20" spans="1:16" x14ac:dyDescent="0.2">
      <c r="A20" s="37" t="s">
        <v>55</v>
      </c>
      <c r="E20" s="42" t="s">
        <v>5</v>
      </c>
    </row>
    <row r="21" spans="1:16" ht="127.5" x14ac:dyDescent="0.2">
      <c r="A21" t="s">
        <v>57</v>
      </c>
      <c r="E21" s="41" t="s">
        <v>4511</v>
      </c>
    </row>
    <row r="22" spans="1:16" x14ac:dyDescent="0.2">
      <c r="A22" t="s">
        <v>49</v>
      </c>
      <c r="B22" s="36" t="s">
        <v>65</v>
      </c>
      <c r="C22" s="36" t="s">
        <v>4512</v>
      </c>
      <c r="D22" s="37" t="s">
        <v>47</v>
      </c>
      <c r="E22" s="13" t="s">
        <v>4513</v>
      </c>
      <c r="F22" s="38" t="s">
        <v>52</v>
      </c>
      <c r="G22" s="39">
        <v>65</v>
      </c>
      <c r="H22" s="38">
        <v>0</v>
      </c>
      <c r="I22" s="38">
        <f>ROUND(G22*H22,6)</f>
        <v>0</v>
      </c>
      <c r="L22" s="40">
        <v>0</v>
      </c>
      <c r="M22" s="34">
        <f>ROUND(ROUND(L22,2)*ROUND(G22,3),2)</f>
        <v>0</v>
      </c>
      <c r="N22" s="38" t="s">
        <v>4503</v>
      </c>
      <c r="O22">
        <f>(M22*21)/100</f>
        <v>0</v>
      </c>
      <c r="P22" t="s">
        <v>27</v>
      </c>
    </row>
    <row r="23" spans="1:16" x14ac:dyDescent="0.2">
      <c r="A23" s="37" t="s">
        <v>54</v>
      </c>
      <c r="E23" s="41" t="s">
        <v>5</v>
      </c>
    </row>
    <row r="24" spans="1:16" x14ac:dyDescent="0.2">
      <c r="A24" s="37" t="s">
        <v>55</v>
      </c>
      <c r="E24" s="42" t="s">
        <v>5</v>
      </c>
    </row>
    <row r="25" spans="1:16" ht="89.25" x14ac:dyDescent="0.2">
      <c r="A25" t="s">
        <v>57</v>
      </c>
      <c r="E25" s="41" t="s">
        <v>4514</v>
      </c>
    </row>
    <row r="26" spans="1:16" x14ac:dyDescent="0.2">
      <c r="A26" t="s">
        <v>49</v>
      </c>
      <c r="B26" s="36" t="s">
        <v>69</v>
      </c>
      <c r="C26" s="36" t="s">
        <v>4515</v>
      </c>
      <c r="D26" s="37" t="s">
        <v>47</v>
      </c>
      <c r="E26" s="13" t="s">
        <v>4516</v>
      </c>
      <c r="F26" s="38" t="s">
        <v>52</v>
      </c>
      <c r="G26" s="39">
        <v>102</v>
      </c>
      <c r="H26" s="38">
        <v>0</v>
      </c>
      <c r="I26" s="38">
        <f>ROUND(G26*H26,6)</f>
        <v>0</v>
      </c>
      <c r="L26" s="40">
        <v>0</v>
      </c>
      <c r="M26" s="34">
        <f>ROUND(ROUND(L26,2)*ROUND(G26,3),2)</f>
        <v>0</v>
      </c>
      <c r="N26" s="38" t="s">
        <v>4503</v>
      </c>
      <c r="O26">
        <f>(M26*21)/100</f>
        <v>0</v>
      </c>
      <c r="P26" t="s">
        <v>27</v>
      </c>
    </row>
    <row r="27" spans="1:16" x14ac:dyDescent="0.2">
      <c r="A27" s="37" t="s">
        <v>54</v>
      </c>
      <c r="E27" s="41" t="s">
        <v>5</v>
      </c>
    </row>
    <row r="28" spans="1:16" x14ac:dyDescent="0.2">
      <c r="A28" s="37" t="s">
        <v>55</v>
      </c>
      <c r="E28" s="42" t="s">
        <v>5</v>
      </c>
    </row>
    <row r="29" spans="1:16" ht="89.25" x14ac:dyDescent="0.2">
      <c r="A29" t="s">
        <v>57</v>
      </c>
      <c r="E29" s="41" t="s">
        <v>4517</v>
      </c>
    </row>
    <row r="30" spans="1:16" x14ac:dyDescent="0.2">
      <c r="A30" t="s">
        <v>49</v>
      </c>
      <c r="B30" s="36" t="s">
        <v>73</v>
      </c>
      <c r="C30" s="36" t="s">
        <v>4518</v>
      </c>
      <c r="D30" s="37" t="s">
        <v>47</v>
      </c>
      <c r="E30" s="13" t="s">
        <v>4519</v>
      </c>
      <c r="F30" s="38" t="s">
        <v>52</v>
      </c>
      <c r="G30" s="39">
        <v>8</v>
      </c>
      <c r="H30" s="38">
        <v>0</v>
      </c>
      <c r="I30" s="38">
        <f>ROUND(G30*H30,6)</f>
        <v>0</v>
      </c>
      <c r="L30" s="40">
        <v>0</v>
      </c>
      <c r="M30" s="34">
        <f>ROUND(ROUND(L30,2)*ROUND(G30,3),2)</f>
        <v>0</v>
      </c>
      <c r="N30" s="38" t="s">
        <v>4503</v>
      </c>
      <c r="O30">
        <f>(M30*21)/100</f>
        <v>0</v>
      </c>
      <c r="P30" t="s">
        <v>27</v>
      </c>
    </row>
    <row r="31" spans="1:16" x14ac:dyDescent="0.2">
      <c r="A31" s="37" t="s">
        <v>54</v>
      </c>
      <c r="E31" s="41" t="s">
        <v>5</v>
      </c>
    </row>
    <row r="32" spans="1:16" x14ac:dyDescent="0.2">
      <c r="A32" s="37" t="s">
        <v>55</v>
      </c>
      <c r="E32" s="42" t="s">
        <v>5</v>
      </c>
    </row>
    <row r="33" spans="1:16" ht="89.25" x14ac:dyDescent="0.2">
      <c r="A33" t="s">
        <v>57</v>
      </c>
      <c r="E33" s="41" t="s">
        <v>4520</v>
      </c>
    </row>
    <row r="34" spans="1:16" x14ac:dyDescent="0.2">
      <c r="A34" t="s">
        <v>49</v>
      </c>
      <c r="B34" s="36" t="s">
        <v>77</v>
      </c>
      <c r="C34" s="36" t="s">
        <v>4521</v>
      </c>
      <c r="D34" s="37" t="s">
        <v>47</v>
      </c>
      <c r="E34" s="13" t="s">
        <v>4522</v>
      </c>
      <c r="F34" s="38" t="s">
        <v>52</v>
      </c>
      <c r="G34" s="39">
        <v>1</v>
      </c>
      <c r="H34" s="38">
        <v>0</v>
      </c>
      <c r="I34" s="38">
        <f>ROUND(G34*H34,6)</f>
        <v>0</v>
      </c>
      <c r="L34" s="40">
        <v>0</v>
      </c>
      <c r="M34" s="34">
        <f>ROUND(ROUND(L34,2)*ROUND(G34,3),2)</f>
        <v>0</v>
      </c>
      <c r="N34" s="38" t="s">
        <v>4503</v>
      </c>
      <c r="O34">
        <f>(M34*21)/100</f>
        <v>0</v>
      </c>
      <c r="P34" t="s">
        <v>27</v>
      </c>
    </row>
    <row r="35" spans="1:16" x14ac:dyDescent="0.2">
      <c r="A35" s="37" t="s">
        <v>54</v>
      </c>
      <c r="E35" s="41" t="s">
        <v>5</v>
      </c>
    </row>
    <row r="36" spans="1:16" x14ac:dyDescent="0.2">
      <c r="A36" s="37" t="s">
        <v>55</v>
      </c>
      <c r="E36" s="42" t="s">
        <v>5</v>
      </c>
    </row>
    <row r="37" spans="1:16" ht="76.5" x14ac:dyDescent="0.2">
      <c r="A37" t="s">
        <v>57</v>
      </c>
      <c r="E37" s="41" t="s">
        <v>4523</v>
      </c>
    </row>
    <row r="38" spans="1:16" x14ac:dyDescent="0.2">
      <c r="A38" t="s">
        <v>49</v>
      </c>
      <c r="B38" s="36" t="s">
        <v>81</v>
      </c>
      <c r="C38" s="36" t="s">
        <v>4524</v>
      </c>
      <c r="D38" s="37" t="s">
        <v>47</v>
      </c>
      <c r="E38" s="13" t="s">
        <v>4525</v>
      </c>
      <c r="F38" s="38" t="s">
        <v>52</v>
      </c>
      <c r="G38" s="39">
        <v>19</v>
      </c>
      <c r="H38" s="38">
        <v>0</v>
      </c>
      <c r="I38" s="38">
        <f>ROUND(G38*H38,6)</f>
        <v>0</v>
      </c>
      <c r="L38" s="40">
        <v>0</v>
      </c>
      <c r="M38" s="34">
        <f>ROUND(ROUND(L38,2)*ROUND(G38,3),2)</f>
        <v>0</v>
      </c>
      <c r="N38" s="38" t="s">
        <v>4503</v>
      </c>
      <c r="O38">
        <f>(M38*21)/100</f>
        <v>0</v>
      </c>
      <c r="P38" t="s">
        <v>27</v>
      </c>
    </row>
    <row r="39" spans="1:16" x14ac:dyDescent="0.2">
      <c r="A39" s="37" t="s">
        <v>54</v>
      </c>
      <c r="E39" s="41" t="s">
        <v>5</v>
      </c>
    </row>
    <row r="40" spans="1:16" x14ac:dyDescent="0.2">
      <c r="A40" s="37" t="s">
        <v>55</v>
      </c>
      <c r="E40" s="42" t="s">
        <v>5</v>
      </c>
    </row>
    <row r="41" spans="1:16" ht="114.75" x14ac:dyDescent="0.2">
      <c r="A41" t="s">
        <v>57</v>
      </c>
      <c r="E41" s="41" t="s">
        <v>4526</v>
      </c>
    </row>
    <row r="42" spans="1:16" x14ac:dyDescent="0.2">
      <c r="A42" t="s">
        <v>49</v>
      </c>
      <c r="B42" s="36" t="s">
        <v>85</v>
      </c>
      <c r="C42" s="36" t="s">
        <v>4527</v>
      </c>
      <c r="D42" s="37" t="s">
        <v>47</v>
      </c>
      <c r="E42" s="13" t="s">
        <v>4528</v>
      </c>
      <c r="F42" s="38" t="s">
        <v>52</v>
      </c>
      <c r="G42" s="39">
        <v>2</v>
      </c>
      <c r="H42" s="38">
        <v>0</v>
      </c>
      <c r="I42" s="38">
        <f>ROUND(G42*H42,6)</f>
        <v>0</v>
      </c>
      <c r="L42" s="40">
        <v>0</v>
      </c>
      <c r="M42" s="34">
        <f>ROUND(ROUND(L42,2)*ROUND(G42,3),2)</f>
        <v>0</v>
      </c>
      <c r="N42" s="38" t="s">
        <v>4503</v>
      </c>
      <c r="O42">
        <f>(M42*21)/100</f>
        <v>0</v>
      </c>
      <c r="P42" t="s">
        <v>27</v>
      </c>
    </row>
    <row r="43" spans="1:16" x14ac:dyDescent="0.2">
      <c r="A43" s="37" t="s">
        <v>54</v>
      </c>
      <c r="E43" s="41" t="s">
        <v>5</v>
      </c>
    </row>
    <row r="44" spans="1:16" x14ac:dyDescent="0.2">
      <c r="A44" s="37" t="s">
        <v>55</v>
      </c>
      <c r="E44" s="42" t="s">
        <v>5</v>
      </c>
    </row>
    <row r="45" spans="1:16" ht="114.75" x14ac:dyDescent="0.2">
      <c r="A45" t="s">
        <v>57</v>
      </c>
      <c r="E45" s="41" t="s">
        <v>4529</v>
      </c>
    </row>
    <row r="46" spans="1:16" ht="25.5" x14ac:dyDescent="0.2">
      <c r="A46" t="s">
        <v>49</v>
      </c>
      <c r="B46" s="36" t="s">
        <v>88</v>
      </c>
      <c r="C46" s="36" t="s">
        <v>4530</v>
      </c>
      <c r="D46" s="37" t="s">
        <v>47</v>
      </c>
      <c r="E46" s="13" t="s">
        <v>4531</v>
      </c>
      <c r="F46" s="38" t="s">
        <v>52</v>
      </c>
      <c r="G46" s="39">
        <v>80</v>
      </c>
      <c r="H46" s="38">
        <v>0</v>
      </c>
      <c r="I46" s="38">
        <f>ROUND(G46*H46,6)</f>
        <v>0</v>
      </c>
      <c r="L46" s="40">
        <v>0</v>
      </c>
      <c r="M46" s="34">
        <f>ROUND(ROUND(L46,2)*ROUND(G46,3),2)</f>
        <v>0</v>
      </c>
      <c r="N46" s="38" t="s">
        <v>4503</v>
      </c>
      <c r="O46">
        <f>(M46*21)/100</f>
        <v>0</v>
      </c>
      <c r="P46" t="s">
        <v>27</v>
      </c>
    </row>
    <row r="47" spans="1:16" x14ac:dyDescent="0.2">
      <c r="A47" s="37" t="s">
        <v>54</v>
      </c>
      <c r="E47" s="41" t="s">
        <v>5</v>
      </c>
    </row>
    <row r="48" spans="1:16" x14ac:dyDescent="0.2">
      <c r="A48" s="37" t="s">
        <v>55</v>
      </c>
      <c r="E48" s="42" t="s">
        <v>5</v>
      </c>
    </row>
    <row r="49" spans="1:16" ht="102" x14ac:dyDescent="0.2">
      <c r="A49" t="s">
        <v>57</v>
      </c>
      <c r="E49" s="41" t="s">
        <v>4532</v>
      </c>
    </row>
    <row r="50" spans="1:16" x14ac:dyDescent="0.2">
      <c r="A50" t="s">
        <v>49</v>
      </c>
      <c r="B50" s="36" t="s">
        <v>91</v>
      </c>
      <c r="C50" s="36" t="s">
        <v>4533</v>
      </c>
      <c r="D50" s="37" t="s">
        <v>47</v>
      </c>
      <c r="E50" s="13" t="s">
        <v>4534</v>
      </c>
      <c r="F50" s="38" t="s">
        <v>177</v>
      </c>
      <c r="G50" s="39">
        <v>354.16500000000002</v>
      </c>
      <c r="H50" s="38">
        <v>0</v>
      </c>
      <c r="I50" s="38">
        <f>ROUND(G50*H50,6)</f>
        <v>0</v>
      </c>
      <c r="L50" s="40">
        <v>0</v>
      </c>
      <c r="M50" s="34">
        <f>ROUND(ROUND(L50,2)*ROUND(G50,3),2)</f>
        <v>0</v>
      </c>
      <c r="N50" s="38" t="s">
        <v>4503</v>
      </c>
      <c r="O50">
        <f>(M50*21)/100</f>
        <v>0</v>
      </c>
      <c r="P50" t="s">
        <v>27</v>
      </c>
    </row>
    <row r="51" spans="1:16" x14ac:dyDescent="0.2">
      <c r="A51" s="37" t="s">
        <v>54</v>
      </c>
      <c r="E51" s="41" t="s">
        <v>5</v>
      </c>
    </row>
    <row r="52" spans="1:16" x14ac:dyDescent="0.2">
      <c r="A52" s="37" t="s">
        <v>55</v>
      </c>
      <c r="E52" s="42" t="s">
        <v>5</v>
      </c>
    </row>
    <row r="53" spans="1:16" ht="89.25" x14ac:dyDescent="0.2">
      <c r="A53" t="s">
        <v>57</v>
      </c>
      <c r="E53" s="41" t="s">
        <v>4535</v>
      </c>
    </row>
    <row r="54" spans="1:16" x14ac:dyDescent="0.2">
      <c r="A54" t="s">
        <v>46</v>
      </c>
      <c r="C54" s="33" t="s">
        <v>4536</v>
      </c>
      <c r="E54" s="35" t="s">
        <v>4537</v>
      </c>
      <c r="J54" s="34">
        <f>0</f>
        <v>0</v>
      </c>
      <c r="K54" s="34">
        <f>0</f>
        <v>0</v>
      </c>
      <c r="L54" s="34">
        <f>0+L55+L59+L63+L67+L71+L75+L79+L83+L87+L91</f>
        <v>0</v>
      </c>
      <c r="M54" s="34">
        <f>0+M55+M59+M63+M67+M71+M75+M79+M83+M87+M91</f>
        <v>0</v>
      </c>
    </row>
    <row r="55" spans="1:16" ht="25.5" x14ac:dyDescent="0.2">
      <c r="A55" t="s">
        <v>49</v>
      </c>
      <c r="B55" s="36" t="s">
        <v>95</v>
      </c>
      <c r="C55" s="36" t="s">
        <v>4538</v>
      </c>
      <c r="D55" s="37" t="s">
        <v>47</v>
      </c>
      <c r="E55" s="13" t="s">
        <v>4539</v>
      </c>
      <c r="F55" s="38" t="s">
        <v>52</v>
      </c>
      <c r="G55" s="39">
        <v>6</v>
      </c>
      <c r="H55" s="38">
        <v>0</v>
      </c>
      <c r="I55" s="38">
        <f>ROUND(G55*H55,6)</f>
        <v>0</v>
      </c>
      <c r="L55" s="40">
        <v>0</v>
      </c>
      <c r="M55" s="34">
        <f>ROUND(ROUND(L55,2)*ROUND(G55,3),2)</f>
        <v>0</v>
      </c>
      <c r="N55" s="38" t="s">
        <v>4503</v>
      </c>
      <c r="O55">
        <f>(M55*21)/100</f>
        <v>0</v>
      </c>
      <c r="P55" t="s">
        <v>27</v>
      </c>
    </row>
    <row r="56" spans="1:16" x14ac:dyDescent="0.2">
      <c r="A56" s="37" t="s">
        <v>54</v>
      </c>
      <c r="E56" s="41" t="s">
        <v>5</v>
      </c>
    </row>
    <row r="57" spans="1:16" x14ac:dyDescent="0.2">
      <c r="A57" s="37" t="s">
        <v>55</v>
      </c>
      <c r="E57" s="42" t="s">
        <v>5</v>
      </c>
    </row>
    <row r="58" spans="1:16" ht="102" x14ac:dyDescent="0.2">
      <c r="A58" t="s">
        <v>57</v>
      </c>
      <c r="E58" s="41" t="s">
        <v>4540</v>
      </c>
    </row>
    <row r="59" spans="1:16" ht="25.5" x14ac:dyDescent="0.2">
      <c r="A59" t="s">
        <v>49</v>
      </c>
      <c r="B59" s="36" t="s">
        <v>98</v>
      </c>
      <c r="C59" s="36" t="s">
        <v>4541</v>
      </c>
      <c r="D59" s="37" t="s">
        <v>47</v>
      </c>
      <c r="E59" s="13" t="s">
        <v>4542</v>
      </c>
      <c r="F59" s="38" t="s">
        <v>52</v>
      </c>
      <c r="G59" s="39">
        <v>2</v>
      </c>
      <c r="H59" s="38">
        <v>0</v>
      </c>
      <c r="I59" s="38">
        <f>ROUND(G59*H59,6)</f>
        <v>0</v>
      </c>
      <c r="L59" s="40">
        <v>0</v>
      </c>
      <c r="M59" s="34">
        <f>ROUND(ROUND(L59,2)*ROUND(G59,3),2)</f>
        <v>0</v>
      </c>
      <c r="N59" s="38" t="s">
        <v>4503</v>
      </c>
      <c r="O59">
        <f>(M59*21)/100</f>
        <v>0</v>
      </c>
      <c r="P59" t="s">
        <v>27</v>
      </c>
    </row>
    <row r="60" spans="1:16" x14ac:dyDescent="0.2">
      <c r="A60" s="37" t="s">
        <v>54</v>
      </c>
      <c r="E60" s="41" t="s">
        <v>5</v>
      </c>
    </row>
    <row r="61" spans="1:16" x14ac:dyDescent="0.2">
      <c r="A61" s="37" t="s">
        <v>55</v>
      </c>
      <c r="E61" s="42" t="s">
        <v>5</v>
      </c>
    </row>
    <row r="62" spans="1:16" ht="102" x14ac:dyDescent="0.2">
      <c r="A62" t="s">
        <v>57</v>
      </c>
      <c r="E62" s="41" t="s">
        <v>4540</v>
      </c>
    </row>
    <row r="63" spans="1:16" ht="25.5" x14ac:dyDescent="0.2">
      <c r="A63" t="s">
        <v>49</v>
      </c>
      <c r="B63" s="36" t="s">
        <v>101</v>
      </c>
      <c r="C63" s="36" t="s">
        <v>4543</v>
      </c>
      <c r="D63" s="37" t="s">
        <v>47</v>
      </c>
      <c r="E63" s="13" t="s">
        <v>4544</v>
      </c>
      <c r="F63" s="38" t="s">
        <v>52</v>
      </c>
      <c r="G63" s="39">
        <v>5</v>
      </c>
      <c r="H63" s="38">
        <v>0</v>
      </c>
      <c r="I63" s="38">
        <f>ROUND(G63*H63,6)</f>
        <v>0</v>
      </c>
      <c r="L63" s="40">
        <v>0</v>
      </c>
      <c r="M63" s="34">
        <f>ROUND(ROUND(L63,2)*ROUND(G63,3),2)</f>
        <v>0</v>
      </c>
      <c r="N63" s="38" t="s">
        <v>4503</v>
      </c>
      <c r="O63">
        <f>(M63*21)/100</f>
        <v>0</v>
      </c>
      <c r="P63" t="s">
        <v>27</v>
      </c>
    </row>
    <row r="64" spans="1:16" x14ac:dyDescent="0.2">
      <c r="A64" s="37" t="s">
        <v>54</v>
      </c>
      <c r="E64" s="41" t="s">
        <v>5</v>
      </c>
    </row>
    <row r="65" spans="1:16" x14ac:dyDescent="0.2">
      <c r="A65" s="37" t="s">
        <v>55</v>
      </c>
      <c r="E65" s="42" t="s">
        <v>5</v>
      </c>
    </row>
    <row r="66" spans="1:16" ht="102" x14ac:dyDescent="0.2">
      <c r="A66" t="s">
        <v>57</v>
      </c>
      <c r="E66" s="41" t="s">
        <v>4540</v>
      </c>
    </row>
    <row r="67" spans="1:16" x14ac:dyDescent="0.2">
      <c r="A67" t="s">
        <v>49</v>
      </c>
      <c r="B67" s="36" t="s">
        <v>105</v>
      </c>
      <c r="C67" s="36" t="s">
        <v>4545</v>
      </c>
      <c r="D67" s="37" t="s">
        <v>47</v>
      </c>
      <c r="E67" s="13" t="s">
        <v>4546</v>
      </c>
      <c r="F67" s="38" t="s">
        <v>52</v>
      </c>
      <c r="G67" s="39">
        <v>3</v>
      </c>
      <c r="H67" s="38">
        <v>0</v>
      </c>
      <c r="I67" s="38">
        <f>ROUND(G67*H67,6)</f>
        <v>0</v>
      </c>
      <c r="L67" s="40">
        <v>0</v>
      </c>
      <c r="M67" s="34">
        <f>ROUND(ROUND(L67,2)*ROUND(G67,3),2)</f>
        <v>0</v>
      </c>
      <c r="N67" s="38" t="s">
        <v>4503</v>
      </c>
      <c r="O67">
        <f>(M67*21)/100</f>
        <v>0</v>
      </c>
      <c r="P67" t="s">
        <v>27</v>
      </c>
    </row>
    <row r="68" spans="1:16" x14ac:dyDescent="0.2">
      <c r="A68" s="37" t="s">
        <v>54</v>
      </c>
      <c r="E68" s="41" t="s">
        <v>5</v>
      </c>
    </row>
    <row r="69" spans="1:16" x14ac:dyDescent="0.2">
      <c r="A69" s="37" t="s">
        <v>55</v>
      </c>
      <c r="E69" s="42" t="s">
        <v>5</v>
      </c>
    </row>
    <row r="70" spans="1:16" ht="102" x14ac:dyDescent="0.2">
      <c r="A70" t="s">
        <v>57</v>
      </c>
      <c r="E70" s="41" t="s">
        <v>4547</v>
      </c>
    </row>
    <row r="71" spans="1:16" x14ac:dyDescent="0.2">
      <c r="A71" t="s">
        <v>49</v>
      </c>
      <c r="B71" s="36" t="s">
        <v>108</v>
      </c>
      <c r="C71" s="36" t="s">
        <v>4548</v>
      </c>
      <c r="D71" s="37" t="s">
        <v>47</v>
      </c>
      <c r="E71" s="13" t="s">
        <v>4549</v>
      </c>
      <c r="F71" s="38" t="s">
        <v>52</v>
      </c>
      <c r="G71" s="39">
        <v>5</v>
      </c>
      <c r="H71" s="38">
        <v>0</v>
      </c>
      <c r="I71" s="38">
        <f>ROUND(G71*H71,6)</f>
        <v>0</v>
      </c>
      <c r="L71" s="40">
        <v>0</v>
      </c>
      <c r="M71" s="34">
        <f>ROUND(ROUND(L71,2)*ROUND(G71,3),2)</f>
        <v>0</v>
      </c>
      <c r="N71" s="38" t="s">
        <v>4503</v>
      </c>
      <c r="O71">
        <f>(M71*21)/100</f>
        <v>0</v>
      </c>
      <c r="P71" t="s">
        <v>27</v>
      </c>
    </row>
    <row r="72" spans="1:16" x14ac:dyDescent="0.2">
      <c r="A72" s="37" t="s">
        <v>54</v>
      </c>
      <c r="E72" s="41" t="s">
        <v>5</v>
      </c>
    </row>
    <row r="73" spans="1:16" x14ac:dyDescent="0.2">
      <c r="A73" s="37" t="s">
        <v>55</v>
      </c>
      <c r="E73" s="42" t="s">
        <v>5</v>
      </c>
    </row>
    <row r="74" spans="1:16" ht="102" x14ac:dyDescent="0.2">
      <c r="A74" t="s">
        <v>57</v>
      </c>
      <c r="E74" s="41" t="s">
        <v>4547</v>
      </c>
    </row>
    <row r="75" spans="1:16" x14ac:dyDescent="0.2">
      <c r="A75" t="s">
        <v>49</v>
      </c>
      <c r="B75" s="36" t="s">
        <v>111</v>
      </c>
      <c r="C75" s="36" t="s">
        <v>4550</v>
      </c>
      <c r="D75" s="37" t="s">
        <v>47</v>
      </c>
      <c r="E75" s="13" t="s">
        <v>4551</v>
      </c>
      <c r="F75" s="38" t="s">
        <v>52</v>
      </c>
      <c r="G75" s="39">
        <v>4</v>
      </c>
      <c r="H75" s="38">
        <v>0</v>
      </c>
      <c r="I75" s="38">
        <f>ROUND(G75*H75,6)</f>
        <v>0</v>
      </c>
      <c r="L75" s="40">
        <v>0</v>
      </c>
      <c r="M75" s="34">
        <f>ROUND(ROUND(L75,2)*ROUND(G75,3),2)</f>
        <v>0</v>
      </c>
      <c r="N75" s="38" t="s">
        <v>4503</v>
      </c>
      <c r="O75">
        <f>(M75*21)/100</f>
        <v>0</v>
      </c>
      <c r="P75" t="s">
        <v>27</v>
      </c>
    </row>
    <row r="76" spans="1:16" x14ac:dyDescent="0.2">
      <c r="A76" s="37" t="s">
        <v>54</v>
      </c>
      <c r="E76" s="41" t="s">
        <v>5</v>
      </c>
    </row>
    <row r="77" spans="1:16" x14ac:dyDescent="0.2">
      <c r="A77" s="37" t="s">
        <v>55</v>
      </c>
      <c r="E77" s="42" t="s">
        <v>5</v>
      </c>
    </row>
    <row r="78" spans="1:16" ht="102" x14ac:dyDescent="0.2">
      <c r="A78" t="s">
        <v>57</v>
      </c>
      <c r="E78" s="41" t="s">
        <v>4547</v>
      </c>
    </row>
    <row r="79" spans="1:16" x14ac:dyDescent="0.2">
      <c r="A79" t="s">
        <v>49</v>
      </c>
      <c r="B79" s="36" t="s">
        <v>115</v>
      </c>
      <c r="C79" s="36" t="s">
        <v>4552</v>
      </c>
      <c r="D79" s="37" t="s">
        <v>47</v>
      </c>
      <c r="E79" s="13" t="s">
        <v>4553</v>
      </c>
      <c r="F79" s="38" t="s">
        <v>52</v>
      </c>
      <c r="G79" s="39">
        <v>1</v>
      </c>
      <c r="H79" s="38">
        <v>0</v>
      </c>
      <c r="I79" s="38">
        <f>ROUND(G79*H79,6)</f>
        <v>0</v>
      </c>
      <c r="L79" s="40">
        <v>0</v>
      </c>
      <c r="M79" s="34">
        <f>ROUND(ROUND(L79,2)*ROUND(G79,3),2)</f>
        <v>0</v>
      </c>
      <c r="N79" s="38" t="s">
        <v>4503</v>
      </c>
      <c r="O79">
        <f>(M79*21)/100</f>
        <v>0</v>
      </c>
      <c r="P79" t="s">
        <v>27</v>
      </c>
    </row>
    <row r="80" spans="1:16" x14ac:dyDescent="0.2">
      <c r="A80" s="37" t="s">
        <v>54</v>
      </c>
      <c r="E80" s="41" t="s">
        <v>5</v>
      </c>
    </row>
    <row r="81" spans="1:16" x14ac:dyDescent="0.2">
      <c r="A81" s="37" t="s">
        <v>55</v>
      </c>
      <c r="E81" s="42" t="s">
        <v>5</v>
      </c>
    </row>
    <row r="82" spans="1:16" ht="114.75" x14ac:dyDescent="0.2">
      <c r="A82" t="s">
        <v>57</v>
      </c>
      <c r="E82" s="41" t="s">
        <v>4554</v>
      </c>
    </row>
    <row r="83" spans="1:16" x14ac:dyDescent="0.2">
      <c r="A83" t="s">
        <v>49</v>
      </c>
      <c r="B83" s="36" t="s">
        <v>118</v>
      </c>
      <c r="C83" s="36" t="s">
        <v>4555</v>
      </c>
      <c r="D83" s="37" t="s">
        <v>47</v>
      </c>
      <c r="E83" s="13" t="s">
        <v>4556</v>
      </c>
      <c r="F83" s="38" t="s">
        <v>52</v>
      </c>
      <c r="G83" s="39">
        <v>13</v>
      </c>
      <c r="H83" s="38">
        <v>0</v>
      </c>
      <c r="I83" s="38">
        <f>ROUND(G83*H83,6)</f>
        <v>0</v>
      </c>
      <c r="L83" s="40">
        <v>0</v>
      </c>
      <c r="M83" s="34">
        <f>ROUND(ROUND(L83,2)*ROUND(G83,3),2)</f>
        <v>0</v>
      </c>
      <c r="N83" s="38" t="s">
        <v>4503</v>
      </c>
      <c r="O83">
        <f>(M83*21)/100</f>
        <v>0</v>
      </c>
      <c r="P83" t="s">
        <v>27</v>
      </c>
    </row>
    <row r="84" spans="1:16" x14ac:dyDescent="0.2">
      <c r="A84" s="37" t="s">
        <v>54</v>
      </c>
      <c r="E84" s="41" t="s">
        <v>5</v>
      </c>
    </row>
    <row r="85" spans="1:16" x14ac:dyDescent="0.2">
      <c r="A85" s="37" t="s">
        <v>55</v>
      </c>
      <c r="E85" s="42" t="s">
        <v>5</v>
      </c>
    </row>
    <row r="86" spans="1:16" ht="102" x14ac:dyDescent="0.2">
      <c r="A86" t="s">
        <v>57</v>
      </c>
      <c r="E86" s="41" t="s">
        <v>4557</v>
      </c>
    </row>
    <row r="87" spans="1:16" x14ac:dyDescent="0.2">
      <c r="A87" t="s">
        <v>49</v>
      </c>
      <c r="B87" s="36" t="s">
        <v>122</v>
      </c>
      <c r="C87" s="36" t="s">
        <v>4558</v>
      </c>
      <c r="D87" s="37" t="s">
        <v>47</v>
      </c>
      <c r="E87" s="13" t="s">
        <v>4559</v>
      </c>
      <c r="F87" s="38" t="s">
        <v>819</v>
      </c>
      <c r="G87" s="39">
        <v>200</v>
      </c>
      <c r="H87" s="38">
        <v>0</v>
      </c>
      <c r="I87" s="38">
        <f>ROUND(G87*H87,6)</f>
        <v>0</v>
      </c>
      <c r="L87" s="40">
        <v>0</v>
      </c>
      <c r="M87" s="34">
        <f>ROUND(ROUND(L87,2)*ROUND(G87,3),2)</f>
        <v>0</v>
      </c>
      <c r="N87" s="38" t="s">
        <v>4503</v>
      </c>
      <c r="O87">
        <f>(M87*21)/100</f>
        <v>0</v>
      </c>
      <c r="P87" t="s">
        <v>27</v>
      </c>
    </row>
    <row r="88" spans="1:16" x14ac:dyDescent="0.2">
      <c r="A88" s="37" t="s">
        <v>54</v>
      </c>
      <c r="E88" s="41" t="s">
        <v>5</v>
      </c>
    </row>
    <row r="89" spans="1:16" x14ac:dyDescent="0.2">
      <c r="A89" s="37" t="s">
        <v>55</v>
      </c>
      <c r="E89" s="42" t="s">
        <v>5</v>
      </c>
    </row>
    <row r="90" spans="1:16" ht="102" x14ac:dyDescent="0.2">
      <c r="A90" t="s">
        <v>57</v>
      </c>
      <c r="E90" s="41" t="s">
        <v>4560</v>
      </c>
    </row>
    <row r="91" spans="1:16" x14ac:dyDescent="0.2">
      <c r="A91" t="s">
        <v>49</v>
      </c>
      <c r="B91" s="36" t="s">
        <v>125</v>
      </c>
      <c r="C91" s="36" t="s">
        <v>4561</v>
      </c>
      <c r="D91" s="37" t="s">
        <v>47</v>
      </c>
      <c r="E91" s="13" t="s">
        <v>4562</v>
      </c>
      <c r="F91" s="38" t="s">
        <v>177</v>
      </c>
      <c r="G91" s="39">
        <v>45</v>
      </c>
      <c r="H91" s="38">
        <v>0</v>
      </c>
      <c r="I91" s="38">
        <f>ROUND(G91*H91,6)</f>
        <v>0</v>
      </c>
      <c r="L91" s="40">
        <v>0</v>
      </c>
      <c r="M91" s="34">
        <f>ROUND(ROUND(L91,2)*ROUND(G91,3),2)</f>
        <v>0</v>
      </c>
      <c r="N91" s="38" t="s">
        <v>4503</v>
      </c>
      <c r="O91">
        <f>(M91*21)/100</f>
        <v>0</v>
      </c>
      <c r="P91" t="s">
        <v>27</v>
      </c>
    </row>
    <row r="92" spans="1:16" x14ac:dyDescent="0.2">
      <c r="A92" s="37" t="s">
        <v>54</v>
      </c>
      <c r="E92" s="41" t="s">
        <v>5</v>
      </c>
    </row>
    <row r="93" spans="1:16" x14ac:dyDescent="0.2">
      <c r="A93" s="37" t="s">
        <v>55</v>
      </c>
      <c r="E93" s="42" t="s">
        <v>5</v>
      </c>
    </row>
    <row r="94" spans="1:16" ht="102" x14ac:dyDescent="0.2">
      <c r="A94" t="s">
        <v>57</v>
      </c>
      <c r="E94" s="41" t="s">
        <v>4563</v>
      </c>
    </row>
    <row r="95" spans="1:16" x14ac:dyDescent="0.2">
      <c r="A95" t="s">
        <v>46</v>
      </c>
      <c r="C95" s="33" t="s">
        <v>4564</v>
      </c>
      <c r="E95" s="35" t="s">
        <v>4565</v>
      </c>
      <c r="J95" s="34">
        <f>0</f>
        <v>0</v>
      </c>
      <c r="K95" s="34">
        <f>0</f>
        <v>0</v>
      </c>
      <c r="L95" s="34">
        <f>0+L96+L100+L104+L108+L112+L116+L120+L124+L128+L132+L136+L140+L144+L148+L152+L156+L160+L164+L168+L172+L176+L180+L184+L188+L192+L196+L200+L204+L208+L212+L216+L220+L224+L228+L232+L236+L240+L244+L248+L252+L256+L260+L264+L268+L272+L276+L280+L284+L288+L292+L296+L300+L304+L308</f>
        <v>0</v>
      </c>
      <c r="M95" s="34">
        <f>0+M96+M100+M104+M108+M112+M116+M120+M124+M128+M132+M136+M140+M144+M148+M152+M156+M160+M164+M168+M172+M176+M180+M184+M188+M192+M196+M200+M204+M208+M212+M216+M220+M224+M228+M232+M236+M240+M244+M248+M252+M256+M260+M264+M268+M272+M276+M280+M284+M288+M292+M296+M300+M304+M308</f>
        <v>0</v>
      </c>
    </row>
    <row r="96" spans="1:16" x14ac:dyDescent="0.2">
      <c r="A96" t="s">
        <v>49</v>
      </c>
      <c r="B96" s="36" t="s">
        <v>129</v>
      </c>
      <c r="C96" s="36" t="s">
        <v>4566</v>
      </c>
      <c r="D96" s="37" t="s">
        <v>47</v>
      </c>
      <c r="E96" s="13" t="s">
        <v>4567</v>
      </c>
      <c r="F96" s="38" t="s">
        <v>52</v>
      </c>
      <c r="G96" s="39">
        <v>45</v>
      </c>
      <c r="H96" s="38">
        <v>0</v>
      </c>
      <c r="I96" s="38">
        <f>ROUND(G96*H96,6)</f>
        <v>0</v>
      </c>
      <c r="L96" s="40">
        <v>0</v>
      </c>
      <c r="M96" s="34">
        <f>ROUND(ROUND(L96,2)*ROUND(G96,3),2)</f>
        <v>0</v>
      </c>
      <c r="N96" s="38" t="s">
        <v>4503</v>
      </c>
      <c r="O96">
        <f>(M96*21)/100</f>
        <v>0</v>
      </c>
      <c r="P96" t="s">
        <v>27</v>
      </c>
    </row>
    <row r="97" spans="1:16" x14ac:dyDescent="0.2">
      <c r="A97" s="37" t="s">
        <v>54</v>
      </c>
      <c r="E97" s="41" t="s">
        <v>5</v>
      </c>
    </row>
    <row r="98" spans="1:16" x14ac:dyDescent="0.2">
      <c r="A98" s="37" t="s">
        <v>55</v>
      </c>
      <c r="E98" s="42" t="s">
        <v>5</v>
      </c>
    </row>
    <row r="99" spans="1:16" ht="89.25" x14ac:dyDescent="0.2">
      <c r="A99" t="s">
        <v>57</v>
      </c>
      <c r="E99" s="41" t="s">
        <v>4568</v>
      </c>
    </row>
    <row r="100" spans="1:16" x14ac:dyDescent="0.2">
      <c r="A100" t="s">
        <v>49</v>
      </c>
      <c r="B100" s="36" t="s">
        <v>133</v>
      </c>
      <c r="C100" s="36" t="s">
        <v>4569</v>
      </c>
      <c r="D100" s="37" t="s">
        <v>47</v>
      </c>
      <c r="E100" s="13" t="s">
        <v>4570</v>
      </c>
      <c r="F100" s="38" t="s">
        <v>52</v>
      </c>
      <c r="G100" s="39">
        <v>90</v>
      </c>
      <c r="H100" s="38">
        <v>0</v>
      </c>
      <c r="I100" s="38">
        <f>ROUND(G100*H100,6)</f>
        <v>0</v>
      </c>
      <c r="L100" s="40">
        <v>0</v>
      </c>
      <c r="M100" s="34">
        <f>ROUND(ROUND(L100,2)*ROUND(G100,3),2)</f>
        <v>0</v>
      </c>
      <c r="N100" s="38" t="s">
        <v>4503</v>
      </c>
      <c r="O100">
        <f>(M100*21)/100</f>
        <v>0</v>
      </c>
      <c r="P100" t="s">
        <v>27</v>
      </c>
    </row>
    <row r="101" spans="1:16" x14ac:dyDescent="0.2">
      <c r="A101" s="37" t="s">
        <v>54</v>
      </c>
      <c r="E101" s="41" t="s">
        <v>5</v>
      </c>
    </row>
    <row r="102" spans="1:16" x14ac:dyDescent="0.2">
      <c r="A102" s="37" t="s">
        <v>55</v>
      </c>
      <c r="E102" s="42" t="s">
        <v>5</v>
      </c>
    </row>
    <row r="103" spans="1:16" ht="89.25" x14ac:dyDescent="0.2">
      <c r="A103" t="s">
        <v>57</v>
      </c>
      <c r="E103" s="41" t="s">
        <v>4571</v>
      </c>
    </row>
    <row r="104" spans="1:16" x14ac:dyDescent="0.2">
      <c r="A104" t="s">
        <v>49</v>
      </c>
      <c r="B104" s="36" t="s">
        <v>137</v>
      </c>
      <c r="C104" s="36" t="s">
        <v>4572</v>
      </c>
      <c r="D104" s="37" t="s">
        <v>47</v>
      </c>
      <c r="E104" s="13" t="s">
        <v>4573</v>
      </c>
      <c r="F104" s="38" t="s">
        <v>52</v>
      </c>
      <c r="G104" s="39">
        <v>3</v>
      </c>
      <c r="H104" s="38">
        <v>0</v>
      </c>
      <c r="I104" s="38">
        <f>ROUND(G104*H104,6)</f>
        <v>0</v>
      </c>
      <c r="L104" s="40">
        <v>0</v>
      </c>
      <c r="M104" s="34">
        <f>ROUND(ROUND(L104,2)*ROUND(G104,3),2)</f>
        <v>0</v>
      </c>
      <c r="N104" s="38" t="s">
        <v>4503</v>
      </c>
      <c r="O104">
        <f>(M104*21)/100</f>
        <v>0</v>
      </c>
      <c r="P104" t="s">
        <v>27</v>
      </c>
    </row>
    <row r="105" spans="1:16" x14ac:dyDescent="0.2">
      <c r="A105" s="37" t="s">
        <v>54</v>
      </c>
      <c r="E105" s="41" t="s">
        <v>5</v>
      </c>
    </row>
    <row r="106" spans="1:16" x14ac:dyDescent="0.2">
      <c r="A106" s="37" t="s">
        <v>55</v>
      </c>
      <c r="E106" s="42" t="s">
        <v>5</v>
      </c>
    </row>
    <row r="107" spans="1:16" ht="89.25" x14ac:dyDescent="0.2">
      <c r="A107" t="s">
        <v>57</v>
      </c>
      <c r="E107" s="41" t="s">
        <v>4574</v>
      </c>
    </row>
    <row r="108" spans="1:16" x14ac:dyDescent="0.2">
      <c r="A108" t="s">
        <v>49</v>
      </c>
      <c r="B108" s="36" t="s">
        <v>141</v>
      </c>
      <c r="C108" s="36" t="s">
        <v>4575</v>
      </c>
      <c r="D108" s="37" t="s">
        <v>47</v>
      </c>
      <c r="E108" s="13" t="s">
        <v>4576</v>
      </c>
      <c r="F108" s="38" t="s">
        <v>52</v>
      </c>
      <c r="G108" s="39">
        <v>6</v>
      </c>
      <c r="H108" s="38">
        <v>0</v>
      </c>
      <c r="I108" s="38">
        <f>ROUND(G108*H108,6)</f>
        <v>0</v>
      </c>
      <c r="L108" s="40">
        <v>0</v>
      </c>
      <c r="M108" s="34">
        <f>ROUND(ROUND(L108,2)*ROUND(G108,3),2)</f>
        <v>0</v>
      </c>
      <c r="N108" s="38" t="s">
        <v>4503</v>
      </c>
      <c r="O108">
        <f>(M108*21)/100</f>
        <v>0</v>
      </c>
      <c r="P108" t="s">
        <v>27</v>
      </c>
    </row>
    <row r="109" spans="1:16" x14ac:dyDescent="0.2">
      <c r="A109" s="37" t="s">
        <v>54</v>
      </c>
      <c r="E109" s="41" t="s">
        <v>5</v>
      </c>
    </row>
    <row r="110" spans="1:16" x14ac:dyDescent="0.2">
      <c r="A110" s="37" t="s">
        <v>55</v>
      </c>
      <c r="E110" s="42" t="s">
        <v>5</v>
      </c>
    </row>
    <row r="111" spans="1:16" ht="89.25" x14ac:dyDescent="0.2">
      <c r="A111" t="s">
        <v>57</v>
      </c>
      <c r="E111" s="41" t="s">
        <v>4577</v>
      </c>
    </row>
    <row r="112" spans="1:16" x14ac:dyDescent="0.2">
      <c r="A112" t="s">
        <v>49</v>
      </c>
      <c r="B112" s="36" t="s">
        <v>145</v>
      </c>
      <c r="C112" s="36" t="s">
        <v>4578</v>
      </c>
      <c r="D112" s="37" t="s">
        <v>47</v>
      </c>
      <c r="E112" s="13" t="s">
        <v>4579</v>
      </c>
      <c r="F112" s="38" t="s">
        <v>52</v>
      </c>
      <c r="G112" s="39">
        <v>6</v>
      </c>
      <c r="H112" s="38">
        <v>0</v>
      </c>
      <c r="I112" s="38">
        <f>ROUND(G112*H112,6)</f>
        <v>0</v>
      </c>
      <c r="L112" s="40">
        <v>0</v>
      </c>
      <c r="M112" s="34">
        <f>ROUND(ROUND(L112,2)*ROUND(G112,3),2)</f>
        <v>0</v>
      </c>
      <c r="N112" s="38" t="s">
        <v>4503</v>
      </c>
      <c r="O112">
        <f>(M112*21)/100</f>
        <v>0</v>
      </c>
      <c r="P112" t="s">
        <v>27</v>
      </c>
    </row>
    <row r="113" spans="1:16" x14ac:dyDescent="0.2">
      <c r="A113" s="37" t="s">
        <v>54</v>
      </c>
      <c r="E113" s="41" t="s">
        <v>5</v>
      </c>
    </row>
    <row r="114" spans="1:16" x14ac:dyDescent="0.2">
      <c r="A114" s="37" t="s">
        <v>55</v>
      </c>
      <c r="E114" s="42" t="s">
        <v>5</v>
      </c>
    </row>
    <row r="115" spans="1:16" ht="102" x14ac:dyDescent="0.2">
      <c r="A115" t="s">
        <v>57</v>
      </c>
      <c r="E115" s="41" t="s">
        <v>4580</v>
      </c>
    </row>
    <row r="116" spans="1:16" x14ac:dyDescent="0.2">
      <c r="A116" t="s">
        <v>49</v>
      </c>
      <c r="B116" s="36" t="s">
        <v>148</v>
      </c>
      <c r="C116" s="36" t="s">
        <v>4581</v>
      </c>
      <c r="D116" s="37" t="s">
        <v>47</v>
      </c>
      <c r="E116" s="13" t="s">
        <v>4582</v>
      </c>
      <c r="F116" s="38" t="s">
        <v>52</v>
      </c>
      <c r="G116" s="39">
        <v>4</v>
      </c>
      <c r="H116" s="38">
        <v>0</v>
      </c>
      <c r="I116" s="38">
        <f>ROUND(G116*H116,6)</f>
        <v>0</v>
      </c>
      <c r="L116" s="40">
        <v>0</v>
      </c>
      <c r="M116" s="34">
        <f>ROUND(ROUND(L116,2)*ROUND(G116,3),2)</f>
        <v>0</v>
      </c>
      <c r="N116" s="38" t="s">
        <v>4503</v>
      </c>
      <c r="O116">
        <f>(M116*21)/100</f>
        <v>0</v>
      </c>
      <c r="P116" t="s">
        <v>27</v>
      </c>
    </row>
    <row r="117" spans="1:16" x14ac:dyDescent="0.2">
      <c r="A117" s="37" t="s">
        <v>54</v>
      </c>
      <c r="E117" s="41" t="s">
        <v>5</v>
      </c>
    </row>
    <row r="118" spans="1:16" x14ac:dyDescent="0.2">
      <c r="A118" s="37" t="s">
        <v>55</v>
      </c>
      <c r="E118" s="42" t="s">
        <v>5</v>
      </c>
    </row>
    <row r="119" spans="1:16" ht="102" x14ac:dyDescent="0.2">
      <c r="A119" t="s">
        <v>57</v>
      </c>
      <c r="E119" s="41" t="s">
        <v>4580</v>
      </c>
    </row>
    <row r="120" spans="1:16" x14ac:dyDescent="0.2">
      <c r="A120" t="s">
        <v>49</v>
      </c>
      <c r="B120" s="36" t="s">
        <v>152</v>
      </c>
      <c r="C120" s="36" t="s">
        <v>4583</v>
      </c>
      <c r="D120" s="37" t="s">
        <v>47</v>
      </c>
      <c r="E120" s="13" t="s">
        <v>4584</v>
      </c>
      <c r="F120" s="38" t="s">
        <v>52</v>
      </c>
      <c r="G120" s="39">
        <v>306</v>
      </c>
      <c r="H120" s="38">
        <v>0</v>
      </c>
      <c r="I120" s="38">
        <f>ROUND(G120*H120,6)</f>
        <v>0</v>
      </c>
      <c r="L120" s="40">
        <v>0</v>
      </c>
      <c r="M120" s="34">
        <f>ROUND(ROUND(L120,2)*ROUND(G120,3),2)</f>
        <v>0</v>
      </c>
      <c r="N120" s="38" t="s">
        <v>4503</v>
      </c>
      <c r="O120">
        <f>(M120*21)/100</f>
        <v>0</v>
      </c>
      <c r="P120" t="s">
        <v>27</v>
      </c>
    </row>
    <row r="121" spans="1:16" x14ac:dyDescent="0.2">
      <c r="A121" s="37" t="s">
        <v>54</v>
      </c>
      <c r="E121" s="41" t="s">
        <v>5</v>
      </c>
    </row>
    <row r="122" spans="1:16" x14ac:dyDescent="0.2">
      <c r="A122" s="37" t="s">
        <v>55</v>
      </c>
      <c r="E122" s="42" t="s">
        <v>5</v>
      </c>
    </row>
    <row r="123" spans="1:16" ht="102" x14ac:dyDescent="0.2">
      <c r="A123" t="s">
        <v>57</v>
      </c>
      <c r="E123" s="41" t="s">
        <v>4580</v>
      </c>
    </row>
    <row r="124" spans="1:16" x14ac:dyDescent="0.2">
      <c r="A124" t="s">
        <v>49</v>
      </c>
      <c r="B124" s="36" t="s">
        <v>156</v>
      </c>
      <c r="C124" s="36" t="s">
        <v>4585</v>
      </c>
      <c r="D124" s="37" t="s">
        <v>47</v>
      </c>
      <c r="E124" s="13" t="s">
        <v>4586</v>
      </c>
      <c r="F124" s="38" t="s">
        <v>52</v>
      </c>
      <c r="G124" s="39">
        <v>6</v>
      </c>
      <c r="H124" s="38">
        <v>0</v>
      </c>
      <c r="I124" s="38">
        <f>ROUND(G124*H124,6)</f>
        <v>0</v>
      </c>
      <c r="L124" s="40">
        <v>0</v>
      </c>
      <c r="M124" s="34">
        <f>ROUND(ROUND(L124,2)*ROUND(G124,3),2)</f>
        <v>0</v>
      </c>
      <c r="N124" s="38" t="s">
        <v>4503</v>
      </c>
      <c r="O124">
        <f>(M124*21)/100</f>
        <v>0</v>
      </c>
      <c r="P124" t="s">
        <v>27</v>
      </c>
    </row>
    <row r="125" spans="1:16" x14ac:dyDescent="0.2">
      <c r="A125" s="37" t="s">
        <v>54</v>
      </c>
      <c r="E125" s="41" t="s">
        <v>5</v>
      </c>
    </row>
    <row r="126" spans="1:16" x14ac:dyDescent="0.2">
      <c r="A126" s="37" t="s">
        <v>55</v>
      </c>
      <c r="E126" s="42" t="s">
        <v>5</v>
      </c>
    </row>
    <row r="127" spans="1:16" ht="102" x14ac:dyDescent="0.2">
      <c r="A127" t="s">
        <v>57</v>
      </c>
      <c r="E127" s="41" t="s">
        <v>4580</v>
      </c>
    </row>
    <row r="128" spans="1:16" x14ac:dyDescent="0.2">
      <c r="A128" t="s">
        <v>49</v>
      </c>
      <c r="B128" s="36" t="s">
        <v>159</v>
      </c>
      <c r="C128" s="36" t="s">
        <v>4587</v>
      </c>
      <c r="D128" s="37" t="s">
        <v>47</v>
      </c>
      <c r="E128" s="13" t="s">
        <v>4588</v>
      </c>
      <c r="F128" s="38" t="s">
        <v>52</v>
      </c>
      <c r="G128" s="39">
        <v>34</v>
      </c>
      <c r="H128" s="38">
        <v>0</v>
      </c>
      <c r="I128" s="38">
        <f>ROUND(G128*H128,6)</f>
        <v>0</v>
      </c>
      <c r="L128" s="40">
        <v>0</v>
      </c>
      <c r="M128" s="34">
        <f>ROUND(ROUND(L128,2)*ROUND(G128,3),2)</f>
        <v>0</v>
      </c>
      <c r="N128" s="38" t="s">
        <v>4503</v>
      </c>
      <c r="O128">
        <f>(M128*21)/100</f>
        <v>0</v>
      </c>
      <c r="P128" t="s">
        <v>27</v>
      </c>
    </row>
    <row r="129" spans="1:16" x14ac:dyDescent="0.2">
      <c r="A129" s="37" t="s">
        <v>54</v>
      </c>
      <c r="E129" s="41" t="s">
        <v>5</v>
      </c>
    </row>
    <row r="130" spans="1:16" x14ac:dyDescent="0.2">
      <c r="A130" s="37" t="s">
        <v>55</v>
      </c>
      <c r="E130" s="42" t="s">
        <v>5</v>
      </c>
    </row>
    <row r="131" spans="1:16" ht="102" x14ac:dyDescent="0.2">
      <c r="A131" t="s">
        <v>57</v>
      </c>
      <c r="E131" s="41" t="s">
        <v>4580</v>
      </c>
    </row>
    <row r="132" spans="1:16" x14ac:dyDescent="0.2">
      <c r="A132" t="s">
        <v>49</v>
      </c>
      <c r="B132" s="36" t="s">
        <v>163</v>
      </c>
      <c r="C132" s="36" t="s">
        <v>4589</v>
      </c>
      <c r="D132" s="37" t="s">
        <v>47</v>
      </c>
      <c r="E132" s="13" t="s">
        <v>4590</v>
      </c>
      <c r="F132" s="38" t="s">
        <v>52</v>
      </c>
      <c r="G132" s="39">
        <v>4</v>
      </c>
      <c r="H132" s="38">
        <v>0</v>
      </c>
      <c r="I132" s="38">
        <f>ROUND(G132*H132,6)</f>
        <v>0</v>
      </c>
      <c r="L132" s="40">
        <v>0</v>
      </c>
      <c r="M132" s="34">
        <f>ROUND(ROUND(L132,2)*ROUND(G132,3),2)</f>
        <v>0</v>
      </c>
      <c r="N132" s="38" t="s">
        <v>4503</v>
      </c>
      <c r="O132">
        <f>(M132*21)/100</f>
        <v>0</v>
      </c>
      <c r="P132" t="s">
        <v>27</v>
      </c>
    </row>
    <row r="133" spans="1:16" x14ac:dyDescent="0.2">
      <c r="A133" s="37" t="s">
        <v>54</v>
      </c>
      <c r="E133" s="41" t="s">
        <v>5</v>
      </c>
    </row>
    <row r="134" spans="1:16" x14ac:dyDescent="0.2">
      <c r="A134" s="37" t="s">
        <v>55</v>
      </c>
      <c r="E134" s="42" t="s">
        <v>5</v>
      </c>
    </row>
    <row r="135" spans="1:16" ht="102" x14ac:dyDescent="0.2">
      <c r="A135" t="s">
        <v>57</v>
      </c>
      <c r="E135" s="41" t="s">
        <v>4580</v>
      </c>
    </row>
    <row r="136" spans="1:16" x14ac:dyDescent="0.2">
      <c r="A136" t="s">
        <v>49</v>
      </c>
      <c r="B136" s="36" t="s">
        <v>166</v>
      </c>
      <c r="C136" s="36" t="s">
        <v>4591</v>
      </c>
      <c r="D136" s="37" t="s">
        <v>47</v>
      </c>
      <c r="E136" s="13" t="s">
        <v>4592</v>
      </c>
      <c r="F136" s="38" t="s">
        <v>52</v>
      </c>
      <c r="G136" s="39">
        <v>26</v>
      </c>
      <c r="H136" s="38">
        <v>0</v>
      </c>
      <c r="I136" s="38">
        <f>ROUND(G136*H136,6)</f>
        <v>0</v>
      </c>
      <c r="L136" s="40">
        <v>0</v>
      </c>
      <c r="M136" s="34">
        <f>ROUND(ROUND(L136,2)*ROUND(G136,3),2)</f>
        <v>0</v>
      </c>
      <c r="N136" s="38" t="s">
        <v>4503</v>
      </c>
      <c r="O136">
        <f>(M136*21)/100</f>
        <v>0</v>
      </c>
      <c r="P136" t="s">
        <v>27</v>
      </c>
    </row>
    <row r="137" spans="1:16" x14ac:dyDescent="0.2">
      <c r="A137" s="37" t="s">
        <v>54</v>
      </c>
      <c r="E137" s="41" t="s">
        <v>5</v>
      </c>
    </row>
    <row r="138" spans="1:16" x14ac:dyDescent="0.2">
      <c r="A138" s="37" t="s">
        <v>55</v>
      </c>
      <c r="E138" s="42" t="s">
        <v>5</v>
      </c>
    </row>
    <row r="139" spans="1:16" ht="102" x14ac:dyDescent="0.2">
      <c r="A139" t="s">
        <v>57</v>
      </c>
      <c r="E139" s="41" t="s">
        <v>4580</v>
      </c>
    </row>
    <row r="140" spans="1:16" x14ac:dyDescent="0.2">
      <c r="A140" t="s">
        <v>49</v>
      </c>
      <c r="B140" s="36" t="s">
        <v>170</v>
      </c>
      <c r="C140" s="36" t="s">
        <v>4593</v>
      </c>
      <c r="D140" s="37" t="s">
        <v>47</v>
      </c>
      <c r="E140" s="13" t="s">
        <v>4594</v>
      </c>
      <c r="F140" s="38" t="s">
        <v>52</v>
      </c>
      <c r="G140" s="39">
        <v>1</v>
      </c>
      <c r="H140" s="38">
        <v>0</v>
      </c>
      <c r="I140" s="38">
        <f>ROUND(G140*H140,6)</f>
        <v>0</v>
      </c>
      <c r="L140" s="40">
        <v>0</v>
      </c>
      <c r="M140" s="34">
        <f>ROUND(ROUND(L140,2)*ROUND(G140,3),2)</f>
        <v>0</v>
      </c>
      <c r="N140" s="38" t="s">
        <v>4503</v>
      </c>
      <c r="O140">
        <f>(M140*21)/100</f>
        <v>0</v>
      </c>
      <c r="P140" t="s">
        <v>27</v>
      </c>
    </row>
    <row r="141" spans="1:16" x14ac:dyDescent="0.2">
      <c r="A141" s="37" t="s">
        <v>54</v>
      </c>
      <c r="E141" s="41" t="s">
        <v>5</v>
      </c>
    </row>
    <row r="142" spans="1:16" x14ac:dyDescent="0.2">
      <c r="A142" s="37" t="s">
        <v>55</v>
      </c>
      <c r="E142" s="42" t="s">
        <v>5</v>
      </c>
    </row>
    <row r="143" spans="1:16" ht="102" x14ac:dyDescent="0.2">
      <c r="A143" t="s">
        <v>57</v>
      </c>
      <c r="E143" s="41" t="s">
        <v>4580</v>
      </c>
    </row>
    <row r="144" spans="1:16" x14ac:dyDescent="0.2">
      <c r="A144" t="s">
        <v>49</v>
      </c>
      <c r="B144" s="36" t="s">
        <v>174</v>
      </c>
      <c r="C144" s="36" t="s">
        <v>4595</v>
      </c>
      <c r="D144" s="37" t="s">
        <v>47</v>
      </c>
      <c r="E144" s="13" t="s">
        <v>4596</v>
      </c>
      <c r="F144" s="38" t="s">
        <v>52</v>
      </c>
      <c r="G144" s="39">
        <v>3</v>
      </c>
      <c r="H144" s="38">
        <v>0</v>
      </c>
      <c r="I144" s="38">
        <f>ROUND(G144*H144,6)</f>
        <v>0</v>
      </c>
      <c r="L144" s="40">
        <v>0</v>
      </c>
      <c r="M144" s="34">
        <f>ROUND(ROUND(L144,2)*ROUND(G144,3),2)</f>
        <v>0</v>
      </c>
      <c r="N144" s="38" t="s">
        <v>4503</v>
      </c>
      <c r="O144">
        <f>(M144*21)/100</f>
        <v>0</v>
      </c>
      <c r="P144" t="s">
        <v>27</v>
      </c>
    </row>
    <row r="145" spans="1:16" x14ac:dyDescent="0.2">
      <c r="A145" s="37" t="s">
        <v>54</v>
      </c>
      <c r="E145" s="41" t="s">
        <v>5</v>
      </c>
    </row>
    <row r="146" spans="1:16" x14ac:dyDescent="0.2">
      <c r="A146" s="37" t="s">
        <v>55</v>
      </c>
      <c r="E146" s="42" t="s">
        <v>5</v>
      </c>
    </row>
    <row r="147" spans="1:16" ht="102" x14ac:dyDescent="0.2">
      <c r="A147" t="s">
        <v>57</v>
      </c>
      <c r="E147" s="41" t="s">
        <v>4580</v>
      </c>
    </row>
    <row r="148" spans="1:16" x14ac:dyDescent="0.2">
      <c r="A148" t="s">
        <v>49</v>
      </c>
      <c r="B148" s="36" t="s">
        <v>179</v>
      </c>
      <c r="C148" s="36" t="s">
        <v>4597</v>
      </c>
      <c r="D148" s="37" t="s">
        <v>47</v>
      </c>
      <c r="E148" s="13" t="s">
        <v>4598</v>
      </c>
      <c r="F148" s="38" t="s">
        <v>52</v>
      </c>
      <c r="G148" s="39">
        <v>4</v>
      </c>
      <c r="H148" s="38">
        <v>0</v>
      </c>
      <c r="I148" s="38">
        <f>ROUND(G148*H148,6)</f>
        <v>0</v>
      </c>
      <c r="L148" s="40">
        <v>0</v>
      </c>
      <c r="M148" s="34">
        <f>ROUND(ROUND(L148,2)*ROUND(G148,3),2)</f>
        <v>0</v>
      </c>
      <c r="N148" s="38" t="s">
        <v>4503</v>
      </c>
      <c r="O148">
        <f>(M148*21)/100</f>
        <v>0</v>
      </c>
      <c r="P148" t="s">
        <v>27</v>
      </c>
    </row>
    <row r="149" spans="1:16" x14ac:dyDescent="0.2">
      <c r="A149" s="37" t="s">
        <v>54</v>
      </c>
      <c r="E149" s="41" t="s">
        <v>5</v>
      </c>
    </row>
    <row r="150" spans="1:16" x14ac:dyDescent="0.2">
      <c r="A150" s="37" t="s">
        <v>55</v>
      </c>
      <c r="E150" s="42" t="s">
        <v>5</v>
      </c>
    </row>
    <row r="151" spans="1:16" ht="114.75" x14ac:dyDescent="0.2">
      <c r="A151" t="s">
        <v>57</v>
      </c>
      <c r="E151" s="41" t="s">
        <v>4599</v>
      </c>
    </row>
    <row r="152" spans="1:16" x14ac:dyDescent="0.2">
      <c r="A152" t="s">
        <v>49</v>
      </c>
      <c r="B152" s="36" t="s">
        <v>184</v>
      </c>
      <c r="C152" s="36" t="s">
        <v>4600</v>
      </c>
      <c r="D152" s="37" t="s">
        <v>47</v>
      </c>
      <c r="E152" s="13" t="s">
        <v>4601</v>
      </c>
      <c r="F152" s="38" t="s">
        <v>52</v>
      </c>
      <c r="G152" s="39">
        <v>4</v>
      </c>
      <c r="H152" s="38">
        <v>0</v>
      </c>
      <c r="I152" s="38">
        <f>ROUND(G152*H152,6)</f>
        <v>0</v>
      </c>
      <c r="L152" s="40">
        <v>0</v>
      </c>
      <c r="M152" s="34">
        <f>ROUND(ROUND(L152,2)*ROUND(G152,3),2)</f>
        <v>0</v>
      </c>
      <c r="N152" s="38" t="s">
        <v>4503</v>
      </c>
      <c r="O152">
        <f>(M152*21)/100</f>
        <v>0</v>
      </c>
      <c r="P152" t="s">
        <v>27</v>
      </c>
    </row>
    <row r="153" spans="1:16" x14ac:dyDescent="0.2">
      <c r="A153" s="37" t="s">
        <v>54</v>
      </c>
      <c r="E153" s="41" t="s">
        <v>5</v>
      </c>
    </row>
    <row r="154" spans="1:16" x14ac:dyDescent="0.2">
      <c r="A154" s="37" t="s">
        <v>55</v>
      </c>
      <c r="E154" s="42" t="s">
        <v>5</v>
      </c>
    </row>
    <row r="155" spans="1:16" ht="114.75" x14ac:dyDescent="0.2">
      <c r="A155" t="s">
        <v>57</v>
      </c>
      <c r="E155" s="41" t="s">
        <v>4599</v>
      </c>
    </row>
    <row r="156" spans="1:16" x14ac:dyDescent="0.2">
      <c r="A156" t="s">
        <v>49</v>
      </c>
      <c r="B156" s="36" t="s">
        <v>188</v>
      </c>
      <c r="C156" s="36" t="s">
        <v>4602</v>
      </c>
      <c r="D156" s="37" t="s">
        <v>47</v>
      </c>
      <c r="E156" s="13" t="s">
        <v>4603</v>
      </c>
      <c r="F156" s="38" t="s">
        <v>288</v>
      </c>
      <c r="G156" s="39">
        <v>200</v>
      </c>
      <c r="H156" s="38">
        <v>0</v>
      </c>
      <c r="I156" s="38">
        <f>ROUND(G156*H156,6)</f>
        <v>0</v>
      </c>
      <c r="L156" s="40">
        <v>0</v>
      </c>
      <c r="M156" s="34">
        <f>ROUND(ROUND(L156,2)*ROUND(G156,3),2)</f>
        <v>0</v>
      </c>
      <c r="N156" s="38" t="s">
        <v>4503</v>
      </c>
      <c r="O156">
        <f>(M156*21)/100</f>
        <v>0</v>
      </c>
      <c r="P156" t="s">
        <v>27</v>
      </c>
    </row>
    <row r="157" spans="1:16" x14ac:dyDescent="0.2">
      <c r="A157" s="37" t="s">
        <v>54</v>
      </c>
      <c r="E157" s="41" t="s">
        <v>5</v>
      </c>
    </row>
    <row r="158" spans="1:16" x14ac:dyDescent="0.2">
      <c r="A158" s="37" t="s">
        <v>55</v>
      </c>
      <c r="E158" s="42" t="s">
        <v>5</v>
      </c>
    </row>
    <row r="159" spans="1:16" ht="102" x14ac:dyDescent="0.2">
      <c r="A159" t="s">
        <v>57</v>
      </c>
      <c r="E159" s="41" t="s">
        <v>4604</v>
      </c>
    </row>
    <row r="160" spans="1:16" x14ac:dyDescent="0.2">
      <c r="A160" t="s">
        <v>49</v>
      </c>
      <c r="B160" s="36" t="s">
        <v>192</v>
      </c>
      <c r="C160" s="36" t="s">
        <v>4605</v>
      </c>
      <c r="D160" s="37" t="s">
        <v>47</v>
      </c>
      <c r="E160" s="13" t="s">
        <v>4606</v>
      </c>
      <c r="F160" s="38" t="s">
        <v>288</v>
      </c>
      <c r="G160" s="39">
        <v>263</v>
      </c>
      <c r="H160" s="38">
        <v>0</v>
      </c>
      <c r="I160" s="38">
        <f>ROUND(G160*H160,6)</f>
        <v>0</v>
      </c>
      <c r="L160" s="40">
        <v>0</v>
      </c>
      <c r="M160" s="34">
        <f>ROUND(ROUND(L160,2)*ROUND(G160,3),2)</f>
        <v>0</v>
      </c>
      <c r="N160" s="38" t="s">
        <v>4503</v>
      </c>
      <c r="O160">
        <f>(M160*21)/100</f>
        <v>0</v>
      </c>
      <c r="P160" t="s">
        <v>27</v>
      </c>
    </row>
    <row r="161" spans="1:16" x14ac:dyDescent="0.2">
      <c r="A161" s="37" t="s">
        <v>54</v>
      </c>
      <c r="E161" s="41" t="s">
        <v>5</v>
      </c>
    </row>
    <row r="162" spans="1:16" x14ac:dyDescent="0.2">
      <c r="A162" s="37" t="s">
        <v>55</v>
      </c>
      <c r="E162" s="42" t="s">
        <v>5</v>
      </c>
    </row>
    <row r="163" spans="1:16" ht="102" x14ac:dyDescent="0.2">
      <c r="A163" t="s">
        <v>57</v>
      </c>
      <c r="E163" s="41" t="s">
        <v>4607</v>
      </c>
    </row>
    <row r="164" spans="1:16" x14ac:dyDescent="0.2">
      <c r="A164" t="s">
        <v>49</v>
      </c>
      <c r="B164" s="36" t="s">
        <v>196</v>
      </c>
      <c r="C164" s="36" t="s">
        <v>4608</v>
      </c>
      <c r="D164" s="37" t="s">
        <v>47</v>
      </c>
      <c r="E164" s="13" t="s">
        <v>4609</v>
      </c>
      <c r="F164" s="38" t="s">
        <v>288</v>
      </c>
      <c r="G164" s="39">
        <v>440</v>
      </c>
      <c r="H164" s="38">
        <v>0</v>
      </c>
      <c r="I164" s="38">
        <f>ROUND(G164*H164,6)</f>
        <v>0</v>
      </c>
      <c r="L164" s="40">
        <v>0</v>
      </c>
      <c r="M164" s="34">
        <f>ROUND(ROUND(L164,2)*ROUND(G164,3),2)</f>
        <v>0</v>
      </c>
      <c r="N164" s="38" t="s">
        <v>4503</v>
      </c>
      <c r="O164">
        <f>(M164*21)/100</f>
        <v>0</v>
      </c>
      <c r="P164" t="s">
        <v>27</v>
      </c>
    </row>
    <row r="165" spans="1:16" x14ac:dyDescent="0.2">
      <c r="A165" s="37" t="s">
        <v>54</v>
      </c>
      <c r="E165" s="41" t="s">
        <v>5</v>
      </c>
    </row>
    <row r="166" spans="1:16" x14ac:dyDescent="0.2">
      <c r="A166" s="37" t="s">
        <v>55</v>
      </c>
      <c r="E166" s="42" t="s">
        <v>5</v>
      </c>
    </row>
    <row r="167" spans="1:16" ht="102" x14ac:dyDescent="0.2">
      <c r="A167" t="s">
        <v>57</v>
      </c>
      <c r="E167" s="41" t="s">
        <v>4607</v>
      </c>
    </row>
    <row r="168" spans="1:16" x14ac:dyDescent="0.2">
      <c r="A168" t="s">
        <v>49</v>
      </c>
      <c r="B168" s="36" t="s">
        <v>200</v>
      </c>
      <c r="C168" s="36" t="s">
        <v>4610</v>
      </c>
      <c r="D168" s="37" t="s">
        <v>47</v>
      </c>
      <c r="E168" s="13" t="s">
        <v>4611</v>
      </c>
      <c r="F168" s="38" t="s">
        <v>288</v>
      </c>
      <c r="G168" s="39">
        <v>1227</v>
      </c>
      <c r="H168" s="38">
        <v>0</v>
      </c>
      <c r="I168" s="38">
        <f>ROUND(G168*H168,6)</f>
        <v>0</v>
      </c>
      <c r="L168" s="40">
        <v>0</v>
      </c>
      <c r="M168" s="34">
        <f>ROUND(ROUND(L168,2)*ROUND(G168,3),2)</f>
        <v>0</v>
      </c>
      <c r="N168" s="38" t="s">
        <v>4503</v>
      </c>
      <c r="O168">
        <f>(M168*21)/100</f>
        <v>0</v>
      </c>
      <c r="P168" t="s">
        <v>27</v>
      </c>
    </row>
    <row r="169" spans="1:16" x14ac:dyDescent="0.2">
      <c r="A169" s="37" t="s">
        <v>54</v>
      </c>
      <c r="E169" s="41" t="s">
        <v>5</v>
      </c>
    </row>
    <row r="170" spans="1:16" x14ac:dyDescent="0.2">
      <c r="A170" s="37" t="s">
        <v>55</v>
      </c>
      <c r="E170" s="42" t="s">
        <v>5</v>
      </c>
    </row>
    <row r="171" spans="1:16" ht="102" x14ac:dyDescent="0.2">
      <c r="A171" t="s">
        <v>57</v>
      </c>
      <c r="E171" s="41" t="s">
        <v>4607</v>
      </c>
    </row>
    <row r="172" spans="1:16" x14ac:dyDescent="0.2">
      <c r="A172" t="s">
        <v>49</v>
      </c>
      <c r="B172" s="36" t="s">
        <v>203</v>
      </c>
      <c r="C172" s="36" t="s">
        <v>4612</v>
      </c>
      <c r="D172" s="37" t="s">
        <v>47</v>
      </c>
      <c r="E172" s="13" t="s">
        <v>4613</v>
      </c>
      <c r="F172" s="38" t="s">
        <v>288</v>
      </c>
      <c r="G172" s="39">
        <v>129</v>
      </c>
      <c r="H172" s="38">
        <v>0</v>
      </c>
      <c r="I172" s="38">
        <f>ROUND(G172*H172,6)</f>
        <v>0</v>
      </c>
      <c r="L172" s="40">
        <v>0</v>
      </c>
      <c r="M172" s="34">
        <f>ROUND(ROUND(L172,2)*ROUND(G172,3),2)</f>
        <v>0</v>
      </c>
      <c r="N172" s="38" t="s">
        <v>4503</v>
      </c>
      <c r="O172">
        <f>(M172*21)/100</f>
        <v>0</v>
      </c>
      <c r="P172" t="s">
        <v>27</v>
      </c>
    </row>
    <row r="173" spans="1:16" x14ac:dyDescent="0.2">
      <c r="A173" s="37" t="s">
        <v>54</v>
      </c>
      <c r="E173" s="41" t="s">
        <v>5</v>
      </c>
    </row>
    <row r="174" spans="1:16" x14ac:dyDescent="0.2">
      <c r="A174" s="37" t="s">
        <v>55</v>
      </c>
      <c r="E174" s="42" t="s">
        <v>5</v>
      </c>
    </row>
    <row r="175" spans="1:16" ht="102" x14ac:dyDescent="0.2">
      <c r="A175" t="s">
        <v>57</v>
      </c>
      <c r="E175" s="41" t="s">
        <v>4607</v>
      </c>
    </row>
    <row r="176" spans="1:16" x14ac:dyDescent="0.2">
      <c r="A176" t="s">
        <v>49</v>
      </c>
      <c r="B176" s="36" t="s">
        <v>207</v>
      </c>
      <c r="C176" s="36" t="s">
        <v>4614</v>
      </c>
      <c r="D176" s="37" t="s">
        <v>47</v>
      </c>
      <c r="E176" s="13" t="s">
        <v>4615</v>
      </c>
      <c r="F176" s="38" t="s">
        <v>288</v>
      </c>
      <c r="G176" s="39">
        <v>1227</v>
      </c>
      <c r="H176" s="38">
        <v>0</v>
      </c>
      <c r="I176" s="38">
        <f>ROUND(G176*H176,6)</f>
        <v>0</v>
      </c>
      <c r="L176" s="40">
        <v>0</v>
      </c>
      <c r="M176" s="34">
        <f>ROUND(ROUND(L176,2)*ROUND(G176,3),2)</f>
        <v>0</v>
      </c>
      <c r="N176" s="38" t="s">
        <v>4503</v>
      </c>
      <c r="O176">
        <f>(M176*21)/100</f>
        <v>0</v>
      </c>
      <c r="P176" t="s">
        <v>27</v>
      </c>
    </row>
    <row r="177" spans="1:16" x14ac:dyDescent="0.2">
      <c r="A177" s="37" t="s">
        <v>54</v>
      </c>
      <c r="E177" s="41" t="s">
        <v>5</v>
      </c>
    </row>
    <row r="178" spans="1:16" x14ac:dyDescent="0.2">
      <c r="A178" s="37" t="s">
        <v>55</v>
      </c>
      <c r="E178" s="42" t="s">
        <v>5</v>
      </c>
    </row>
    <row r="179" spans="1:16" ht="102" x14ac:dyDescent="0.2">
      <c r="A179" t="s">
        <v>57</v>
      </c>
      <c r="E179" s="41" t="s">
        <v>4607</v>
      </c>
    </row>
    <row r="180" spans="1:16" x14ac:dyDescent="0.2">
      <c r="A180" t="s">
        <v>49</v>
      </c>
      <c r="B180" s="36" t="s">
        <v>211</v>
      </c>
      <c r="C180" s="36" t="s">
        <v>4616</v>
      </c>
      <c r="D180" s="37" t="s">
        <v>47</v>
      </c>
      <c r="E180" s="13" t="s">
        <v>4617</v>
      </c>
      <c r="F180" s="38" t="s">
        <v>288</v>
      </c>
      <c r="G180" s="39">
        <v>2000</v>
      </c>
      <c r="H180" s="38">
        <v>0</v>
      </c>
      <c r="I180" s="38">
        <f>ROUND(G180*H180,6)</f>
        <v>0</v>
      </c>
      <c r="L180" s="40">
        <v>0</v>
      </c>
      <c r="M180" s="34">
        <f>ROUND(ROUND(L180,2)*ROUND(G180,3),2)</f>
        <v>0</v>
      </c>
      <c r="N180" s="38" t="s">
        <v>4503</v>
      </c>
      <c r="O180">
        <f>(M180*21)/100</f>
        <v>0</v>
      </c>
      <c r="P180" t="s">
        <v>27</v>
      </c>
    </row>
    <row r="181" spans="1:16" x14ac:dyDescent="0.2">
      <c r="A181" s="37" t="s">
        <v>54</v>
      </c>
      <c r="E181" s="41" t="s">
        <v>5</v>
      </c>
    </row>
    <row r="182" spans="1:16" x14ac:dyDescent="0.2">
      <c r="A182" s="37" t="s">
        <v>55</v>
      </c>
      <c r="E182" s="42" t="s">
        <v>5</v>
      </c>
    </row>
    <row r="183" spans="1:16" ht="89.25" x14ac:dyDescent="0.2">
      <c r="A183" t="s">
        <v>57</v>
      </c>
      <c r="E183" s="41" t="s">
        <v>4618</v>
      </c>
    </row>
    <row r="184" spans="1:16" x14ac:dyDescent="0.2">
      <c r="A184" t="s">
        <v>49</v>
      </c>
      <c r="B184" s="36" t="s">
        <v>214</v>
      </c>
      <c r="C184" s="36" t="s">
        <v>4619</v>
      </c>
      <c r="D184" s="37" t="s">
        <v>47</v>
      </c>
      <c r="E184" s="13" t="s">
        <v>4620</v>
      </c>
      <c r="F184" s="38" t="s">
        <v>52</v>
      </c>
      <c r="G184" s="39">
        <v>3</v>
      </c>
      <c r="H184" s="38">
        <v>0</v>
      </c>
      <c r="I184" s="38">
        <f>ROUND(G184*H184,6)</f>
        <v>0</v>
      </c>
      <c r="L184" s="40">
        <v>0</v>
      </c>
      <c r="M184" s="34">
        <f>ROUND(ROUND(L184,2)*ROUND(G184,3),2)</f>
        <v>0</v>
      </c>
      <c r="N184" s="38" t="s">
        <v>4503</v>
      </c>
      <c r="O184">
        <f>(M184*21)/100</f>
        <v>0</v>
      </c>
      <c r="P184" t="s">
        <v>27</v>
      </c>
    </row>
    <row r="185" spans="1:16" x14ac:dyDescent="0.2">
      <c r="A185" s="37" t="s">
        <v>54</v>
      </c>
      <c r="E185" s="41" t="s">
        <v>5</v>
      </c>
    </row>
    <row r="186" spans="1:16" x14ac:dyDescent="0.2">
      <c r="A186" s="37" t="s">
        <v>55</v>
      </c>
      <c r="E186" s="42" t="s">
        <v>5</v>
      </c>
    </row>
    <row r="187" spans="1:16" ht="114.75" x14ac:dyDescent="0.2">
      <c r="A187" t="s">
        <v>57</v>
      </c>
      <c r="E187" s="41" t="s">
        <v>4599</v>
      </c>
    </row>
    <row r="188" spans="1:16" x14ac:dyDescent="0.2">
      <c r="A188" t="s">
        <v>49</v>
      </c>
      <c r="B188" s="36" t="s">
        <v>218</v>
      </c>
      <c r="C188" s="36" t="s">
        <v>4621</v>
      </c>
      <c r="D188" s="37" t="s">
        <v>47</v>
      </c>
      <c r="E188" s="13" t="s">
        <v>4622</v>
      </c>
      <c r="F188" s="38" t="s">
        <v>52</v>
      </c>
      <c r="G188" s="39">
        <v>4</v>
      </c>
      <c r="H188" s="38">
        <v>0</v>
      </c>
      <c r="I188" s="38">
        <f>ROUND(G188*H188,6)</f>
        <v>0</v>
      </c>
      <c r="L188" s="40">
        <v>0</v>
      </c>
      <c r="M188" s="34">
        <f>ROUND(ROUND(L188,2)*ROUND(G188,3),2)</f>
        <v>0</v>
      </c>
      <c r="N188" s="38" t="s">
        <v>4503</v>
      </c>
      <c r="O188">
        <f>(M188*21)/100</f>
        <v>0</v>
      </c>
      <c r="P188" t="s">
        <v>27</v>
      </c>
    </row>
    <row r="189" spans="1:16" x14ac:dyDescent="0.2">
      <c r="A189" s="37" t="s">
        <v>54</v>
      </c>
      <c r="E189" s="41" t="s">
        <v>5</v>
      </c>
    </row>
    <row r="190" spans="1:16" x14ac:dyDescent="0.2">
      <c r="A190" s="37" t="s">
        <v>55</v>
      </c>
      <c r="E190" s="42" t="s">
        <v>5</v>
      </c>
    </row>
    <row r="191" spans="1:16" ht="114.75" x14ac:dyDescent="0.2">
      <c r="A191" t="s">
        <v>57</v>
      </c>
      <c r="E191" s="41" t="s">
        <v>4599</v>
      </c>
    </row>
    <row r="192" spans="1:16" x14ac:dyDescent="0.2">
      <c r="A192" t="s">
        <v>49</v>
      </c>
      <c r="B192" s="36" t="s">
        <v>222</v>
      </c>
      <c r="C192" s="36" t="s">
        <v>4623</v>
      </c>
      <c r="D192" s="37" t="s">
        <v>47</v>
      </c>
      <c r="E192" s="13" t="s">
        <v>4624</v>
      </c>
      <c r="F192" s="38" t="s">
        <v>52</v>
      </c>
      <c r="G192" s="39">
        <v>6</v>
      </c>
      <c r="H192" s="38">
        <v>0</v>
      </c>
      <c r="I192" s="38">
        <f>ROUND(G192*H192,6)</f>
        <v>0</v>
      </c>
      <c r="L192" s="40">
        <v>0</v>
      </c>
      <c r="M192" s="34">
        <f>ROUND(ROUND(L192,2)*ROUND(G192,3),2)</f>
        <v>0</v>
      </c>
      <c r="N192" s="38" t="s">
        <v>4503</v>
      </c>
      <c r="O192">
        <f>(M192*21)/100</f>
        <v>0</v>
      </c>
      <c r="P192" t="s">
        <v>27</v>
      </c>
    </row>
    <row r="193" spans="1:16" x14ac:dyDescent="0.2">
      <c r="A193" s="37" t="s">
        <v>54</v>
      </c>
      <c r="E193" s="41" t="s">
        <v>5</v>
      </c>
    </row>
    <row r="194" spans="1:16" x14ac:dyDescent="0.2">
      <c r="A194" s="37" t="s">
        <v>55</v>
      </c>
      <c r="E194" s="42" t="s">
        <v>5</v>
      </c>
    </row>
    <row r="195" spans="1:16" ht="89.25" x14ac:dyDescent="0.2">
      <c r="A195" t="s">
        <v>57</v>
      </c>
      <c r="E195" s="41" t="s">
        <v>4625</v>
      </c>
    </row>
    <row r="196" spans="1:16" x14ac:dyDescent="0.2">
      <c r="A196" t="s">
        <v>49</v>
      </c>
      <c r="B196" s="36" t="s">
        <v>225</v>
      </c>
      <c r="C196" s="36" t="s">
        <v>4626</v>
      </c>
      <c r="D196" s="37" t="s">
        <v>47</v>
      </c>
      <c r="E196" s="13" t="s">
        <v>4627</v>
      </c>
      <c r="F196" s="38" t="s">
        <v>52</v>
      </c>
      <c r="G196" s="39">
        <v>6</v>
      </c>
      <c r="H196" s="38">
        <v>0</v>
      </c>
      <c r="I196" s="38">
        <f>ROUND(G196*H196,6)</f>
        <v>0</v>
      </c>
      <c r="L196" s="40">
        <v>0</v>
      </c>
      <c r="M196" s="34">
        <f>ROUND(ROUND(L196,2)*ROUND(G196,3),2)</f>
        <v>0</v>
      </c>
      <c r="N196" s="38" t="s">
        <v>4503</v>
      </c>
      <c r="O196">
        <f>(M196*21)/100</f>
        <v>0</v>
      </c>
      <c r="P196" t="s">
        <v>27</v>
      </c>
    </row>
    <row r="197" spans="1:16" x14ac:dyDescent="0.2">
      <c r="A197" s="37" t="s">
        <v>54</v>
      </c>
      <c r="E197" s="41" t="s">
        <v>5</v>
      </c>
    </row>
    <row r="198" spans="1:16" x14ac:dyDescent="0.2">
      <c r="A198" s="37" t="s">
        <v>55</v>
      </c>
      <c r="E198" s="42" t="s">
        <v>5</v>
      </c>
    </row>
    <row r="199" spans="1:16" ht="89.25" x14ac:dyDescent="0.2">
      <c r="A199" t="s">
        <v>57</v>
      </c>
      <c r="E199" s="41" t="s">
        <v>4625</v>
      </c>
    </row>
    <row r="200" spans="1:16" x14ac:dyDescent="0.2">
      <c r="A200" t="s">
        <v>49</v>
      </c>
      <c r="B200" s="36" t="s">
        <v>229</v>
      </c>
      <c r="C200" s="36" t="s">
        <v>4628</v>
      </c>
      <c r="D200" s="37" t="s">
        <v>47</v>
      </c>
      <c r="E200" s="13" t="s">
        <v>4629</v>
      </c>
      <c r="F200" s="38" t="s">
        <v>52</v>
      </c>
      <c r="G200" s="39">
        <v>6</v>
      </c>
      <c r="H200" s="38">
        <v>0</v>
      </c>
      <c r="I200" s="38">
        <f>ROUND(G200*H200,6)</f>
        <v>0</v>
      </c>
      <c r="L200" s="40">
        <v>0</v>
      </c>
      <c r="M200" s="34">
        <f>ROUND(ROUND(L200,2)*ROUND(G200,3),2)</f>
        <v>0</v>
      </c>
      <c r="N200" s="38" t="s">
        <v>4503</v>
      </c>
      <c r="O200">
        <f>(M200*21)/100</f>
        <v>0</v>
      </c>
      <c r="P200" t="s">
        <v>27</v>
      </c>
    </row>
    <row r="201" spans="1:16" x14ac:dyDescent="0.2">
      <c r="A201" s="37" t="s">
        <v>54</v>
      </c>
      <c r="E201" s="41" t="s">
        <v>5</v>
      </c>
    </row>
    <row r="202" spans="1:16" x14ac:dyDescent="0.2">
      <c r="A202" s="37" t="s">
        <v>55</v>
      </c>
      <c r="E202" s="42" t="s">
        <v>5</v>
      </c>
    </row>
    <row r="203" spans="1:16" ht="89.25" x14ac:dyDescent="0.2">
      <c r="A203" t="s">
        <v>57</v>
      </c>
      <c r="E203" s="41" t="s">
        <v>4625</v>
      </c>
    </row>
    <row r="204" spans="1:16" x14ac:dyDescent="0.2">
      <c r="A204" t="s">
        <v>49</v>
      </c>
      <c r="B204" s="36" t="s">
        <v>232</v>
      </c>
      <c r="C204" s="36" t="s">
        <v>4630</v>
      </c>
      <c r="D204" s="37" t="s">
        <v>47</v>
      </c>
      <c r="E204" s="13" t="s">
        <v>4631</v>
      </c>
      <c r="F204" s="38" t="s">
        <v>52</v>
      </c>
      <c r="G204" s="39">
        <v>2</v>
      </c>
      <c r="H204" s="38">
        <v>0</v>
      </c>
      <c r="I204" s="38">
        <f>ROUND(G204*H204,6)</f>
        <v>0</v>
      </c>
      <c r="L204" s="40">
        <v>0</v>
      </c>
      <c r="M204" s="34">
        <f>ROUND(ROUND(L204,2)*ROUND(G204,3),2)</f>
        <v>0</v>
      </c>
      <c r="N204" s="38" t="s">
        <v>4503</v>
      </c>
      <c r="O204">
        <f>(M204*21)/100</f>
        <v>0</v>
      </c>
      <c r="P204" t="s">
        <v>27</v>
      </c>
    </row>
    <row r="205" spans="1:16" x14ac:dyDescent="0.2">
      <c r="A205" s="37" t="s">
        <v>54</v>
      </c>
      <c r="E205" s="41" t="s">
        <v>5</v>
      </c>
    </row>
    <row r="206" spans="1:16" x14ac:dyDescent="0.2">
      <c r="A206" s="37" t="s">
        <v>55</v>
      </c>
      <c r="E206" s="42" t="s">
        <v>5</v>
      </c>
    </row>
    <row r="207" spans="1:16" ht="114.75" x14ac:dyDescent="0.2">
      <c r="A207" t="s">
        <v>57</v>
      </c>
      <c r="E207" s="41" t="s">
        <v>4599</v>
      </c>
    </row>
    <row r="208" spans="1:16" x14ac:dyDescent="0.2">
      <c r="A208" t="s">
        <v>49</v>
      </c>
      <c r="B208" s="36" t="s">
        <v>236</v>
      </c>
      <c r="C208" s="36" t="s">
        <v>4632</v>
      </c>
      <c r="D208" s="37" t="s">
        <v>47</v>
      </c>
      <c r="E208" s="13" t="s">
        <v>4633</v>
      </c>
      <c r="F208" s="38" t="s">
        <v>52</v>
      </c>
      <c r="G208" s="39">
        <v>1</v>
      </c>
      <c r="H208" s="38">
        <v>0</v>
      </c>
      <c r="I208" s="38">
        <f>ROUND(G208*H208,6)</f>
        <v>0</v>
      </c>
      <c r="L208" s="40">
        <v>0</v>
      </c>
      <c r="M208" s="34">
        <f>ROUND(ROUND(L208,2)*ROUND(G208,3),2)</f>
        <v>0</v>
      </c>
      <c r="N208" s="38" t="s">
        <v>4503</v>
      </c>
      <c r="O208">
        <f>(M208*21)/100</f>
        <v>0</v>
      </c>
      <c r="P208" t="s">
        <v>27</v>
      </c>
    </row>
    <row r="209" spans="1:16" x14ac:dyDescent="0.2">
      <c r="A209" s="37" t="s">
        <v>54</v>
      </c>
      <c r="E209" s="41" t="s">
        <v>5</v>
      </c>
    </row>
    <row r="210" spans="1:16" x14ac:dyDescent="0.2">
      <c r="A210" s="37" t="s">
        <v>55</v>
      </c>
      <c r="E210" s="42" t="s">
        <v>5</v>
      </c>
    </row>
    <row r="211" spans="1:16" ht="114.75" x14ac:dyDescent="0.2">
      <c r="A211" t="s">
        <v>57</v>
      </c>
      <c r="E211" s="41" t="s">
        <v>4599</v>
      </c>
    </row>
    <row r="212" spans="1:16" x14ac:dyDescent="0.2">
      <c r="A212" t="s">
        <v>49</v>
      </c>
      <c r="B212" s="36" t="s">
        <v>240</v>
      </c>
      <c r="C212" s="36" t="s">
        <v>4634</v>
      </c>
      <c r="D212" s="37" t="s">
        <v>47</v>
      </c>
      <c r="E212" s="13" t="s">
        <v>4635</v>
      </c>
      <c r="F212" s="38" t="s">
        <v>288</v>
      </c>
      <c r="G212" s="39">
        <v>345</v>
      </c>
      <c r="H212" s="38">
        <v>0</v>
      </c>
      <c r="I212" s="38">
        <f>ROUND(G212*H212,6)</f>
        <v>0</v>
      </c>
      <c r="L212" s="40">
        <v>0</v>
      </c>
      <c r="M212" s="34">
        <f>ROUND(ROUND(L212,2)*ROUND(G212,3),2)</f>
        <v>0</v>
      </c>
      <c r="N212" s="38" t="s">
        <v>4503</v>
      </c>
      <c r="O212">
        <f>(M212*21)/100</f>
        <v>0</v>
      </c>
      <c r="P212" t="s">
        <v>27</v>
      </c>
    </row>
    <row r="213" spans="1:16" x14ac:dyDescent="0.2">
      <c r="A213" s="37" t="s">
        <v>54</v>
      </c>
      <c r="E213" s="41" t="s">
        <v>5</v>
      </c>
    </row>
    <row r="214" spans="1:16" x14ac:dyDescent="0.2">
      <c r="A214" s="37" t="s">
        <v>55</v>
      </c>
      <c r="E214" s="42" t="s">
        <v>5</v>
      </c>
    </row>
    <row r="215" spans="1:16" ht="114.75" x14ac:dyDescent="0.2">
      <c r="A215" t="s">
        <v>57</v>
      </c>
      <c r="E215" s="41" t="s">
        <v>4636</v>
      </c>
    </row>
    <row r="216" spans="1:16" x14ac:dyDescent="0.2">
      <c r="A216" t="s">
        <v>49</v>
      </c>
      <c r="B216" s="36" t="s">
        <v>243</v>
      </c>
      <c r="C216" s="36" t="s">
        <v>4637</v>
      </c>
      <c r="D216" s="37" t="s">
        <v>47</v>
      </c>
      <c r="E216" s="13" t="s">
        <v>4638</v>
      </c>
      <c r="F216" s="38" t="s">
        <v>52</v>
      </c>
      <c r="G216" s="39">
        <v>2</v>
      </c>
      <c r="H216" s="38">
        <v>0</v>
      </c>
      <c r="I216" s="38">
        <f>ROUND(G216*H216,6)</f>
        <v>0</v>
      </c>
      <c r="L216" s="40">
        <v>0</v>
      </c>
      <c r="M216" s="34">
        <f>ROUND(ROUND(L216,2)*ROUND(G216,3),2)</f>
        <v>0</v>
      </c>
      <c r="N216" s="38" t="s">
        <v>4503</v>
      </c>
      <c r="O216">
        <f>(M216*21)/100</f>
        <v>0</v>
      </c>
      <c r="P216" t="s">
        <v>27</v>
      </c>
    </row>
    <row r="217" spans="1:16" x14ac:dyDescent="0.2">
      <c r="A217" s="37" t="s">
        <v>54</v>
      </c>
      <c r="E217" s="41" t="s">
        <v>5</v>
      </c>
    </row>
    <row r="218" spans="1:16" x14ac:dyDescent="0.2">
      <c r="A218" s="37" t="s">
        <v>55</v>
      </c>
      <c r="E218" s="42" t="s">
        <v>5</v>
      </c>
    </row>
    <row r="219" spans="1:16" ht="114.75" x14ac:dyDescent="0.2">
      <c r="A219" t="s">
        <v>57</v>
      </c>
      <c r="E219" s="41" t="s">
        <v>4599</v>
      </c>
    </row>
    <row r="220" spans="1:16" x14ac:dyDescent="0.2">
      <c r="A220" t="s">
        <v>49</v>
      </c>
      <c r="B220" s="36" t="s">
        <v>247</v>
      </c>
      <c r="C220" s="36" t="s">
        <v>4639</v>
      </c>
      <c r="D220" s="37" t="s">
        <v>47</v>
      </c>
      <c r="E220" s="13" t="s">
        <v>4640</v>
      </c>
      <c r="F220" s="38" t="s">
        <v>52</v>
      </c>
      <c r="G220" s="39">
        <v>2</v>
      </c>
      <c r="H220" s="38">
        <v>0</v>
      </c>
      <c r="I220" s="38">
        <f>ROUND(G220*H220,6)</f>
        <v>0</v>
      </c>
      <c r="L220" s="40">
        <v>0</v>
      </c>
      <c r="M220" s="34">
        <f>ROUND(ROUND(L220,2)*ROUND(G220,3),2)</f>
        <v>0</v>
      </c>
      <c r="N220" s="38" t="s">
        <v>4503</v>
      </c>
      <c r="O220">
        <f>(M220*21)/100</f>
        <v>0</v>
      </c>
      <c r="P220" t="s">
        <v>27</v>
      </c>
    </row>
    <row r="221" spans="1:16" x14ac:dyDescent="0.2">
      <c r="A221" s="37" t="s">
        <v>54</v>
      </c>
      <c r="E221" s="41" t="s">
        <v>5</v>
      </c>
    </row>
    <row r="222" spans="1:16" x14ac:dyDescent="0.2">
      <c r="A222" s="37" t="s">
        <v>55</v>
      </c>
      <c r="E222" s="42" t="s">
        <v>5</v>
      </c>
    </row>
    <row r="223" spans="1:16" ht="114.75" x14ac:dyDescent="0.2">
      <c r="A223" t="s">
        <v>57</v>
      </c>
      <c r="E223" s="41" t="s">
        <v>4599</v>
      </c>
    </row>
    <row r="224" spans="1:16" x14ac:dyDescent="0.2">
      <c r="A224" t="s">
        <v>49</v>
      </c>
      <c r="B224" s="36" t="s">
        <v>251</v>
      </c>
      <c r="C224" s="36" t="s">
        <v>4641</v>
      </c>
      <c r="D224" s="37" t="s">
        <v>47</v>
      </c>
      <c r="E224" s="13" t="s">
        <v>4642</v>
      </c>
      <c r="F224" s="38" t="s">
        <v>52</v>
      </c>
      <c r="G224" s="39">
        <v>2</v>
      </c>
      <c r="H224" s="38">
        <v>0</v>
      </c>
      <c r="I224" s="38">
        <f>ROUND(G224*H224,6)</f>
        <v>0</v>
      </c>
      <c r="L224" s="40">
        <v>0</v>
      </c>
      <c r="M224" s="34">
        <f>ROUND(ROUND(L224,2)*ROUND(G224,3),2)</f>
        <v>0</v>
      </c>
      <c r="N224" s="38" t="s">
        <v>4503</v>
      </c>
      <c r="O224">
        <f>(M224*21)/100</f>
        <v>0</v>
      </c>
      <c r="P224" t="s">
        <v>27</v>
      </c>
    </row>
    <row r="225" spans="1:16" x14ac:dyDescent="0.2">
      <c r="A225" s="37" t="s">
        <v>54</v>
      </c>
      <c r="E225" s="41" t="s">
        <v>5</v>
      </c>
    </row>
    <row r="226" spans="1:16" x14ac:dyDescent="0.2">
      <c r="A226" s="37" t="s">
        <v>55</v>
      </c>
      <c r="E226" s="42" t="s">
        <v>5</v>
      </c>
    </row>
    <row r="227" spans="1:16" ht="114.75" x14ac:dyDescent="0.2">
      <c r="A227" t="s">
        <v>57</v>
      </c>
      <c r="E227" s="41" t="s">
        <v>4599</v>
      </c>
    </row>
    <row r="228" spans="1:16" x14ac:dyDescent="0.2">
      <c r="A228" t="s">
        <v>49</v>
      </c>
      <c r="B228" s="36" t="s">
        <v>254</v>
      </c>
      <c r="C228" s="36" t="s">
        <v>4643</v>
      </c>
      <c r="D228" s="37" t="s">
        <v>47</v>
      </c>
      <c r="E228" s="13" t="s">
        <v>4644</v>
      </c>
      <c r="F228" s="38" t="s">
        <v>52</v>
      </c>
      <c r="G228" s="39">
        <v>4</v>
      </c>
      <c r="H228" s="38">
        <v>0</v>
      </c>
      <c r="I228" s="38">
        <f>ROUND(G228*H228,6)</f>
        <v>0</v>
      </c>
      <c r="L228" s="40">
        <v>0</v>
      </c>
      <c r="M228" s="34">
        <f>ROUND(ROUND(L228,2)*ROUND(G228,3),2)</f>
        <v>0</v>
      </c>
      <c r="N228" s="38" t="s">
        <v>4503</v>
      </c>
      <c r="O228">
        <f>(M228*21)/100</f>
        <v>0</v>
      </c>
      <c r="P228" t="s">
        <v>27</v>
      </c>
    </row>
    <row r="229" spans="1:16" x14ac:dyDescent="0.2">
      <c r="A229" s="37" t="s">
        <v>54</v>
      </c>
      <c r="E229" s="41" t="s">
        <v>5</v>
      </c>
    </row>
    <row r="230" spans="1:16" x14ac:dyDescent="0.2">
      <c r="A230" s="37" t="s">
        <v>55</v>
      </c>
      <c r="E230" s="42" t="s">
        <v>5</v>
      </c>
    </row>
    <row r="231" spans="1:16" ht="114.75" x14ac:dyDescent="0.2">
      <c r="A231" t="s">
        <v>57</v>
      </c>
      <c r="E231" s="41" t="s">
        <v>4599</v>
      </c>
    </row>
    <row r="232" spans="1:16" x14ac:dyDescent="0.2">
      <c r="A232" t="s">
        <v>49</v>
      </c>
      <c r="B232" s="36" t="s">
        <v>258</v>
      </c>
      <c r="C232" s="36" t="s">
        <v>4645</v>
      </c>
      <c r="D232" s="37" t="s">
        <v>47</v>
      </c>
      <c r="E232" s="13" t="s">
        <v>4646</v>
      </c>
      <c r="F232" s="38" t="s">
        <v>52</v>
      </c>
      <c r="G232" s="39">
        <v>2</v>
      </c>
      <c r="H232" s="38">
        <v>0</v>
      </c>
      <c r="I232" s="38">
        <f>ROUND(G232*H232,6)</f>
        <v>0</v>
      </c>
      <c r="L232" s="40">
        <v>0</v>
      </c>
      <c r="M232" s="34">
        <f>ROUND(ROUND(L232,2)*ROUND(G232,3),2)</f>
        <v>0</v>
      </c>
      <c r="N232" s="38" t="s">
        <v>4503</v>
      </c>
      <c r="O232">
        <f>(M232*21)/100</f>
        <v>0</v>
      </c>
      <c r="P232" t="s">
        <v>27</v>
      </c>
    </row>
    <row r="233" spans="1:16" x14ac:dyDescent="0.2">
      <c r="A233" s="37" t="s">
        <v>54</v>
      </c>
      <c r="E233" s="41" t="s">
        <v>5</v>
      </c>
    </row>
    <row r="234" spans="1:16" x14ac:dyDescent="0.2">
      <c r="A234" s="37" t="s">
        <v>55</v>
      </c>
      <c r="E234" s="42" t="s">
        <v>5</v>
      </c>
    </row>
    <row r="235" spans="1:16" ht="114.75" x14ac:dyDescent="0.2">
      <c r="A235" t="s">
        <v>57</v>
      </c>
      <c r="E235" s="41" t="s">
        <v>4599</v>
      </c>
    </row>
    <row r="236" spans="1:16" x14ac:dyDescent="0.2">
      <c r="A236" t="s">
        <v>49</v>
      </c>
      <c r="B236" s="36" t="s">
        <v>262</v>
      </c>
      <c r="C236" s="36" t="s">
        <v>4647</v>
      </c>
      <c r="D236" s="37" t="s">
        <v>47</v>
      </c>
      <c r="E236" s="13" t="s">
        <v>4648</v>
      </c>
      <c r="F236" s="38" t="s">
        <v>52</v>
      </c>
      <c r="G236" s="39">
        <v>34</v>
      </c>
      <c r="H236" s="38">
        <v>0</v>
      </c>
      <c r="I236" s="38">
        <f>ROUND(G236*H236,6)</f>
        <v>0</v>
      </c>
      <c r="L236" s="40">
        <v>0</v>
      </c>
      <c r="M236" s="34">
        <f>ROUND(ROUND(L236,2)*ROUND(G236,3),2)</f>
        <v>0</v>
      </c>
      <c r="N236" s="38" t="s">
        <v>4503</v>
      </c>
      <c r="O236">
        <f>(M236*21)/100</f>
        <v>0</v>
      </c>
      <c r="P236" t="s">
        <v>27</v>
      </c>
    </row>
    <row r="237" spans="1:16" x14ac:dyDescent="0.2">
      <c r="A237" s="37" t="s">
        <v>54</v>
      </c>
      <c r="E237" s="41" t="s">
        <v>5</v>
      </c>
    </row>
    <row r="238" spans="1:16" x14ac:dyDescent="0.2">
      <c r="A238" s="37" t="s">
        <v>55</v>
      </c>
      <c r="E238" s="42" t="s">
        <v>5</v>
      </c>
    </row>
    <row r="239" spans="1:16" ht="114.75" x14ac:dyDescent="0.2">
      <c r="A239" t="s">
        <v>57</v>
      </c>
      <c r="E239" s="41" t="s">
        <v>4599</v>
      </c>
    </row>
    <row r="240" spans="1:16" x14ac:dyDescent="0.2">
      <c r="A240" t="s">
        <v>49</v>
      </c>
      <c r="B240" s="36" t="s">
        <v>264</v>
      </c>
      <c r="C240" s="36" t="s">
        <v>4649</v>
      </c>
      <c r="D240" s="37" t="s">
        <v>47</v>
      </c>
      <c r="E240" s="13" t="s">
        <v>4650</v>
      </c>
      <c r="F240" s="38" t="s">
        <v>52</v>
      </c>
      <c r="G240" s="39">
        <v>2</v>
      </c>
      <c r="H240" s="38">
        <v>0</v>
      </c>
      <c r="I240" s="38">
        <f>ROUND(G240*H240,6)</f>
        <v>0</v>
      </c>
      <c r="L240" s="40">
        <v>0</v>
      </c>
      <c r="M240" s="34">
        <f>ROUND(ROUND(L240,2)*ROUND(G240,3),2)</f>
        <v>0</v>
      </c>
      <c r="N240" s="38" t="s">
        <v>4503</v>
      </c>
      <c r="O240">
        <f>(M240*21)/100</f>
        <v>0</v>
      </c>
      <c r="P240" t="s">
        <v>27</v>
      </c>
    </row>
    <row r="241" spans="1:16" x14ac:dyDescent="0.2">
      <c r="A241" s="37" t="s">
        <v>54</v>
      </c>
      <c r="E241" s="41" t="s">
        <v>5</v>
      </c>
    </row>
    <row r="242" spans="1:16" x14ac:dyDescent="0.2">
      <c r="A242" s="37" t="s">
        <v>55</v>
      </c>
      <c r="E242" s="42" t="s">
        <v>5</v>
      </c>
    </row>
    <row r="243" spans="1:16" ht="114.75" x14ac:dyDescent="0.2">
      <c r="A243" t="s">
        <v>57</v>
      </c>
      <c r="E243" s="41" t="s">
        <v>4599</v>
      </c>
    </row>
    <row r="244" spans="1:16" x14ac:dyDescent="0.2">
      <c r="A244" t="s">
        <v>49</v>
      </c>
      <c r="B244" s="36" t="s">
        <v>266</v>
      </c>
      <c r="C244" s="36" t="s">
        <v>4651</v>
      </c>
      <c r="D244" s="37" t="s">
        <v>47</v>
      </c>
      <c r="E244" s="13" t="s">
        <v>4652</v>
      </c>
      <c r="F244" s="38" t="s">
        <v>52</v>
      </c>
      <c r="G244" s="39">
        <v>2</v>
      </c>
      <c r="H244" s="38">
        <v>0</v>
      </c>
      <c r="I244" s="38">
        <f>ROUND(G244*H244,6)</f>
        <v>0</v>
      </c>
      <c r="L244" s="40">
        <v>0</v>
      </c>
      <c r="M244" s="34">
        <f>ROUND(ROUND(L244,2)*ROUND(G244,3),2)</f>
        <v>0</v>
      </c>
      <c r="N244" s="38" t="s">
        <v>4503</v>
      </c>
      <c r="O244">
        <f>(M244*21)/100</f>
        <v>0</v>
      </c>
      <c r="P244" t="s">
        <v>27</v>
      </c>
    </row>
    <row r="245" spans="1:16" x14ac:dyDescent="0.2">
      <c r="A245" s="37" t="s">
        <v>54</v>
      </c>
      <c r="E245" s="41" t="s">
        <v>5</v>
      </c>
    </row>
    <row r="246" spans="1:16" x14ac:dyDescent="0.2">
      <c r="A246" s="37" t="s">
        <v>55</v>
      </c>
      <c r="E246" s="42" t="s">
        <v>5</v>
      </c>
    </row>
    <row r="247" spans="1:16" ht="114.75" x14ac:dyDescent="0.2">
      <c r="A247" t="s">
        <v>57</v>
      </c>
      <c r="E247" s="41" t="s">
        <v>4599</v>
      </c>
    </row>
    <row r="248" spans="1:16" x14ac:dyDescent="0.2">
      <c r="A248" t="s">
        <v>49</v>
      </c>
      <c r="B248" s="36" t="s">
        <v>271</v>
      </c>
      <c r="C248" s="36" t="s">
        <v>4653</v>
      </c>
      <c r="D248" s="37" t="s">
        <v>47</v>
      </c>
      <c r="E248" s="13" t="s">
        <v>4654</v>
      </c>
      <c r="F248" s="38" t="s">
        <v>52</v>
      </c>
      <c r="G248" s="39">
        <v>64</v>
      </c>
      <c r="H248" s="38">
        <v>0</v>
      </c>
      <c r="I248" s="38">
        <f>ROUND(G248*H248,6)</f>
        <v>0</v>
      </c>
      <c r="L248" s="40">
        <v>0</v>
      </c>
      <c r="M248" s="34">
        <f>ROUND(ROUND(L248,2)*ROUND(G248,3),2)</f>
        <v>0</v>
      </c>
      <c r="N248" s="38" t="s">
        <v>4503</v>
      </c>
      <c r="O248">
        <f>(M248*21)/100</f>
        <v>0</v>
      </c>
      <c r="P248" t="s">
        <v>27</v>
      </c>
    </row>
    <row r="249" spans="1:16" x14ac:dyDescent="0.2">
      <c r="A249" s="37" t="s">
        <v>54</v>
      </c>
      <c r="E249" s="41" t="s">
        <v>5</v>
      </c>
    </row>
    <row r="250" spans="1:16" x14ac:dyDescent="0.2">
      <c r="A250" s="37" t="s">
        <v>55</v>
      </c>
      <c r="E250" s="42" t="s">
        <v>5</v>
      </c>
    </row>
    <row r="251" spans="1:16" ht="114.75" x14ac:dyDescent="0.2">
      <c r="A251" t="s">
        <v>57</v>
      </c>
      <c r="E251" s="41" t="s">
        <v>4599</v>
      </c>
    </row>
    <row r="252" spans="1:16" x14ac:dyDescent="0.2">
      <c r="A252" t="s">
        <v>49</v>
      </c>
      <c r="B252" s="36" t="s">
        <v>275</v>
      </c>
      <c r="C252" s="36" t="s">
        <v>4655</v>
      </c>
      <c r="D252" s="37" t="s">
        <v>47</v>
      </c>
      <c r="E252" s="13" t="s">
        <v>4656</v>
      </c>
      <c r="F252" s="38" t="s">
        <v>52</v>
      </c>
      <c r="G252" s="39">
        <v>14</v>
      </c>
      <c r="H252" s="38">
        <v>0</v>
      </c>
      <c r="I252" s="38">
        <f>ROUND(G252*H252,6)</f>
        <v>0</v>
      </c>
      <c r="L252" s="40">
        <v>0</v>
      </c>
      <c r="M252" s="34">
        <f>ROUND(ROUND(L252,2)*ROUND(G252,3),2)</f>
        <v>0</v>
      </c>
      <c r="N252" s="38" t="s">
        <v>4503</v>
      </c>
      <c r="O252">
        <f>(M252*21)/100</f>
        <v>0</v>
      </c>
      <c r="P252" t="s">
        <v>27</v>
      </c>
    </row>
    <row r="253" spans="1:16" x14ac:dyDescent="0.2">
      <c r="A253" s="37" t="s">
        <v>54</v>
      </c>
      <c r="E253" s="41" t="s">
        <v>5</v>
      </c>
    </row>
    <row r="254" spans="1:16" x14ac:dyDescent="0.2">
      <c r="A254" s="37" t="s">
        <v>55</v>
      </c>
      <c r="E254" s="42" t="s">
        <v>5</v>
      </c>
    </row>
    <row r="255" spans="1:16" ht="114.75" x14ac:dyDescent="0.2">
      <c r="A255" t="s">
        <v>57</v>
      </c>
      <c r="E255" s="41" t="s">
        <v>4599</v>
      </c>
    </row>
    <row r="256" spans="1:16" x14ac:dyDescent="0.2">
      <c r="A256" t="s">
        <v>49</v>
      </c>
      <c r="B256" s="36" t="s">
        <v>280</v>
      </c>
      <c r="C256" s="36" t="s">
        <v>4657</v>
      </c>
      <c r="D256" s="37" t="s">
        <v>47</v>
      </c>
      <c r="E256" s="13" t="s">
        <v>4658</v>
      </c>
      <c r="F256" s="38" t="s">
        <v>52</v>
      </c>
      <c r="G256" s="39">
        <v>2</v>
      </c>
      <c r="H256" s="38">
        <v>0</v>
      </c>
      <c r="I256" s="38">
        <f>ROUND(G256*H256,6)</f>
        <v>0</v>
      </c>
      <c r="L256" s="40">
        <v>0</v>
      </c>
      <c r="M256" s="34">
        <f>ROUND(ROUND(L256,2)*ROUND(G256,3),2)</f>
        <v>0</v>
      </c>
      <c r="N256" s="38" t="s">
        <v>4503</v>
      </c>
      <c r="O256">
        <f>(M256*21)/100</f>
        <v>0</v>
      </c>
      <c r="P256" t="s">
        <v>27</v>
      </c>
    </row>
    <row r="257" spans="1:16" x14ac:dyDescent="0.2">
      <c r="A257" s="37" t="s">
        <v>54</v>
      </c>
      <c r="E257" s="41" t="s">
        <v>5</v>
      </c>
    </row>
    <row r="258" spans="1:16" x14ac:dyDescent="0.2">
      <c r="A258" s="37" t="s">
        <v>55</v>
      </c>
      <c r="E258" s="42" t="s">
        <v>5</v>
      </c>
    </row>
    <row r="259" spans="1:16" ht="114.75" x14ac:dyDescent="0.2">
      <c r="A259" t="s">
        <v>57</v>
      </c>
      <c r="E259" s="41" t="s">
        <v>4599</v>
      </c>
    </row>
    <row r="260" spans="1:16" x14ac:dyDescent="0.2">
      <c r="A260" t="s">
        <v>49</v>
      </c>
      <c r="B260" s="36" t="s">
        <v>285</v>
      </c>
      <c r="C260" s="36" t="s">
        <v>4659</v>
      </c>
      <c r="D260" s="37" t="s">
        <v>47</v>
      </c>
      <c r="E260" s="13" t="s">
        <v>4660</v>
      </c>
      <c r="F260" s="38" t="s">
        <v>52</v>
      </c>
      <c r="G260" s="39">
        <v>2</v>
      </c>
      <c r="H260" s="38">
        <v>0</v>
      </c>
      <c r="I260" s="38">
        <f>ROUND(G260*H260,6)</f>
        <v>0</v>
      </c>
      <c r="L260" s="40">
        <v>0</v>
      </c>
      <c r="M260" s="34">
        <f>ROUND(ROUND(L260,2)*ROUND(G260,3),2)</f>
        <v>0</v>
      </c>
      <c r="N260" s="38" t="s">
        <v>4503</v>
      </c>
      <c r="O260">
        <f>(M260*21)/100</f>
        <v>0</v>
      </c>
      <c r="P260" t="s">
        <v>27</v>
      </c>
    </row>
    <row r="261" spans="1:16" x14ac:dyDescent="0.2">
      <c r="A261" s="37" t="s">
        <v>54</v>
      </c>
      <c r="E261" s="41" t="s">
        <v>5</v>
      </c>
    </row>
    <row r="262" spans="1:16" x14ac:dyDescent="0.2">
      <c r="A262" s="37" t="s">
        <v>55</v>
      </c>
      <c r="E262" s="42" t="s">
        <v>5</v>
      </c>
    </row>
    <row r="263" spans="1:16" ht="114.75" x14ac:dyDescent="0.2">
      <c r="A263" t="s">
        <v>57</v>
      </c>
      <c r="E263" s="41" t="s">
        <v>4599</v>
      </c>
    </row>
    <row r="264" spans="1:16" ht="25.5" x14ac:dyDescent="0.2">
      <c r="A264" t="s">
        <v>49</v>
      </c>
      <c r="B264" s="36" t="s">
        <v>290</v>
      </c>
      <c r="C264" s="36" t="s">
        <v>4661</v>
      </c>
      <c r="D264" s="37" t="s">
        <v>47</v>
      </c>
      <c r="E264" s="13" t="s">
        <v>4662</v>
      </c>
      <c r="F264" s="38" t="s">
        <v>52</v>
      </c>
      <c r="G264" s="39">
        <v>2</v>
      </c>
      <c r="H264" s="38">
        <v>0</v>
      </c>
      <c r="I264" s="38">
        <f>ROUND(G264*H264,6)</f>
        <v>0</v>
      </c>
      <c r="L264" s="40">
        <v>0</v>
      </c>
      <c r="M264" s="34">
        <f>ROUND(ROUND(L264,2)*ROUND(G264,3),2)</f>
        <v>0</v>
      </c>
      <c r="N264" s="38" t="s">
        <v>4503</v>
      </c>
      <c r="O264">
        <f>(M264*21)/100</f>
        <v>0</v>
      </c>
      <c r="P264" t="s">
        <v>27</v>
      </c>
    </row>
    <row r="265" spans="1:16" x14ac:dyDescent="0.2">
      <c r="A265" s="37" t="s">
        <v>54</v>
      </c>
      <c r="E265" s="41" t="s">
        <v>5</v>
      </c>
    </row>
    <row r="266" spans="1:16" x14ac:dyDescent="0.2">
      <c r="A266" s="37" t="s">
        <v>55</v>
      </c>
      <c r="E266" s="42" t="s">
        <v>5</v>
      </c>
    </row>
    <row r="267" spans="1:16" ht="102" x14ac:dyDescent="0.2">
      <c r="A267" t="s">
        <v>57</v>
      </c>
      <c r="E267" s="41" t="s">
        <v>4663</v>
      </c>
    </row>
    <row r="268" spans="1:16" x14ac:dyDescent="0.2">
      <c r="A268" t="s">
        <v>49</v>
      </c>
      <c r="B268" s="36" t="s">
        <v>294</v>
      </c>
      <c r="C268" s="36" t="s">
        <v>4664</v>
      </c>
      <c r="D268" s="37" t="s">
        <v>47</v>
      </c>
      <c r="E268" s="13" t="s">
        <v>4665</v>
      </c>
      <c r="F268" s="38" t="s">
        <v>52</v>
      </c>
      <c r="G268" s="39">
        <v>4</v>
      </c>
      <c r="H268" s="38">
        <v>0</v>
      </c>
      <c r="I268" s="38">
        <f>ROUND(G268*H268,6)</f>
        <v>0</v>
      </c>
      <c r="L268" s="40">
        <v>0</v>
      </c>
      <c r="M268" s="34">
        <f>ROUND(ROUND(L268,2)*ROUND(G268,3),2)</f>
        <v>0</v>
      </c>
      <c r="N268" s="38" t="s">
        <v>4503</v>
      </c>
      <c r="O268">
        <f>(M268*21)/100</f>
        <v>0</v>
      </c>
      <c r="P268" t="s">
        <v>27</v>
      </c>
    </row>
    <row r="269" spans="1:16" x14ac:dyDescent="0.2">
      <c r="A269" s="37" t="s">
        <v>54</v>
      </c>
      <c r="E269" s="41" t="s">
        <v>5</v>
      </c>
    </row>
    <row r="270" spans="1:16" x14ac:dyDescent="0.2">
      <c r="A270" s="37" t="s">
        <v>55</v>
      </c>
      <c r="E270" s="42" t="s">
        <v>5</v>
      </c>
    </row>
    <row r="271" spans="1:16" ht="114.75" x14ac:dyDescent="0.2">
      <c r="A271" t="s">
        <v>57</v>
      </c>
      <c r="E271" s="41" t="s">
        <v>4599</v>
      </c>
    </row>
    <row r="272" spans="1:16" x14ac:dyDescent="0.2">
      <c r="A272" t="s">
        <v>49</v>
      </c>
      <c r="B272" s="36" t="s">
        <v>298</v>
      </c>
      <c r="C272" s="36" t="s">
        <v>4666</v>
      </c>
      <c r="D272" s="37" t="s">
        <v>47</v>
      </c>
      <c r="E272" s="13" t="s">
        <v>4667</v>
      </c>
      <c r="F272" s="38" t="s">
        <v>52</v>
      </c>
      <c r="G272" s="39">
        <v>29</v>
      </c>
      <c r="H272" s="38">
        <v>0</v>
      </c>
      <c r="I272" s="38">
        <f>ROUND(G272*H272,6)</f>
        <v>0</v>
      </c>
      <c r="L272" s="40">
        <v>0</v>
      </c>
      <c r="M272" s="34">
        <f>ROUND(ROUND(L272,2)*ROUND(G272,3),2)</f>
        <v>0</v>
      </c>
      <c r="N272" s="38" t="s">
        <v>4503</v>
      </c>
      <c r="O272">
        <f>(M272*21)/100</f>
        <v>0</v>
      </c>
      <c r="P272" t="s">
        <v>27</v>
      </c>
    </row>
    <row r="273" spans="1:16" x14ac:dyDescent="0.2">
      <c r="A273" s="37" t="s">
        <v>54</v>
      </c>
      <c r="E273" s="41" t="s">
        <v>5</v>
      </c>
    </row>
    <row r="274" spans="1:16" x14ac:dyDescent="0.2">
      <c r="A274" s="37" t="s">
        <v>55</v>
      </c>
      <c r="E274" s="42" t="s">
        <v>5</v>
      </c>
    </row>
    <row r="275" spans="1:16" ht="114.75" x14ac:dyDescent="0.2">
      <c r="A275" t="s">
        <v>57</v>
      </c>
      <c r="E275" s="41" t="s">
        <v>4599</v>
      </c>
    </row>
    <row r="276" spans="1:16" x14ac:dyDescent="0.2">
      <c r="A276" t="s">
        <v>49</v>
      </c>
      <c r="B276" s="36" t="s">
        <v>302</v>
      </c>
      <c r="C276" s="36" t="s">
        <v>4668</v>
      </c>
      <c r="D276" s="37" t="s">
        <v>47</v>
      </c>
      <c r="E276" s="13" t="s">
        <v>4669</v>
      </c>
      <c r="F276" s="38" t="s">
        <v>52</v>
      </c>
      <c r="G276" s="39">
        <v>7</v>
      </c>
      <c r="H276" s="38">
        <v>0</v>
      </c>
      <c r="I276" s="38">
        <f>ROUND(G276*H276,6)</f>
        <v>0</v>
      </c>
      <c r="L276" s="40">
        <v>0</v>
      </c>
      <c r="M276" s="34">
        <f>ROUND(ROUND(L276,2)*ROUND(G276,3),2)</f>
        <v>0</v>
      </c>
      <c r="N276" s="38" t="s">
        <v>4503</v>
      </c>
      <c r="O276">
        <f>(M276*21)/100</f>
        <v>0</v>
      </c>
      <c r="P276" t="s">
        <v>27</v>
      </c>
    </row>
    <row r="277" spans="1:16" x14ac:dyDescent="0.2">
      <c r="A277" s="37" t="s">
        <v>54</v>
      </c>
      <c r="E277" s="41" t="s">
        <v>5</v>
      </c>
    </row>
    <row r="278" spans="1:16" x14ac:dyDescent="0.2">
      <c r="A278" s="37" t="s">
        <v>55</v>
      </c>
      <c r="E278" s="42" t="s">
        <v>5</v>
      </c>
    </row>
    <row r="279" spans="1:16" ht="114.75" x14ac:dyDescent="0.2">
      <c r="A279" t="s">
        <v>57</v>
      </c>
      <c r="E279" s="41" t="s">
        <v>4599</v>
      </c>
    </row>
    <row r="280" spans="1:16" x14ac:dyDescent="0.2">
      <c r="A280" t="s">
        <v>49</v>
      </c>
      <c r="B280" s="36" t="s">
        <v>306</v>
      </c>
      <c r="C280" s="36" t="s">
        <v>4670</v>
      </c>
      <c r="D280" s="37" t="s">
        <v>47</v>
      </c>
      <c r="E280" s="13" t="s">
        <v>4671</v>
      </c>
      <c r="F280" s="38" t="s">
        <v>52</v>
      </c>
      <c r="G280" s="39">
        <v>2</v>
      </c>
      <c r="H280" s="38">
        <v>0</v>
      </c>
      <c r="I280" s="38">
        <f>ROUND(G280*H280,6)</f>
        <v>0</v>
      </c>
      <c r="L280" s="40">
        <v>0</v>
      </c>
      <c r="M280" s="34">
        <f>ROUND(ROUND(L280,2)*ROUND(G280,3),2)</f>
        <v>0</v>
      </c>
      <c r="N280" s="38" t="s">
        <v>4503</v>
      </c>
      <c r="O280">
        <f>(M280*21)/100</f>
        <v>0</v>
      </c>
      <c r="P280" t="s">
        <v>27</v>
      </c>
    </row>
    <row r="281" spans="1:16" x14ac:dyDescent="0.2">
      <c r="A281" s="37" t="s">
        <v>54</v>
      </c>
      <c r="E281" s="41" t="s">
        <v>5</v>
      </c>
    </row>
    <row r="282" spans="1:16" x14ac:dyDescent="0.2">
      <c r="A282" s="37" t="s">
        <v>55</v>
      </c>
      <c r="E282" s="42" t="s">
        <v>5</v>
      </c>
    </row>
    <row r="283" spans="1:16" ht="114.75" x14ac:dyDescent="0.2">
      <c r="A283" t="s">
        <v>57</v>
      </c>
      <c r="E283" s="41" t="s">
        <v>4599</v>
      </c>
    </row>
    <row r="284" spans="1:16" x14ac:dyDescent="0.2">
      <c r="A284" t="s">
        <v>49</v>
      </c>
      <c r="B284" s="36" t="s">
        <v>310</v>
      </c>
      <c r="C284" s="36" t="s">
        <v>4672</v>
      </c>
      <c r="D284" s="37" t="s">
        <v>47</v>
      </c>
      <c r="E284" s="13" t="s">
        <v>4673</v>
      </c>
      <c r="F284" s="38" t="s">
        <v>52</v>
      </c>
      <c r="G284" s="39">
        <v>4</v>
      </c>
      <c r="H284" s="38">
        <v>0</v>
      </c>
      <c r="I284" s="38">
        <f>ROUND(G284*H284,6)</f>
        <v>0</v>
      </c>
      <c r="L284" s="40">
        <v>0</v>
      </c>
      <c r="M284" s="34">
        <f>ROUND(ROUND(L284,2)*ROUND(G284,3),2)</f>
        <v>0</v>
      </c>
      <c r="N284" s="38" t="s">
        <v>4503</v>
      </c>
      <c r="O284">
        <f>(M284*21)/100</f>
        <v>0</v>
      </c>
      <c r="P284" t="s">
        <v>27</v>
      </c>
    </row>
    <row r="285" spans="1:16" x14ac:dyDescent="0.2">
      <c r="A285" s="37" t="s">
        <v>54</v>
      </c>
      <c r="E285" s="41" t="s">
        <v>5</v>
      </c>
    </row>
    <row r="286" spans="1:16" x14ac:dyDescent="0.2">
      <c r="A286" s="37" t="s">
        <v>55</v>
      </c>
      <c r="E286" s="42" t="s">
        <v>5</v>
      </c>
    </row>
    <row r="287" spans="1:16" ht="114.75" x14ac:dyDescent="0.2">
      <c r="A287" t="s">
        <v>57</v>
      </c>
      <c r="E287" s="41" t="s">
        <v>4599</v>
      </c>
    </row>
    <row r="288" spans="1:16" x14ac:dyDescent="0.2">
      <c r="A288" t="s">
        <v>49</v>
      </c>
      <c r="B288" s="36" t="s">
        <v>313</v>
      </c>
      <c r="C288" s="36" t="s">
        <v>4674</v>
      </c>
      <c r="D288" s="37" t="s">
        <v>47</v>
      </c>
      <c r="E288" s="13" t="s">
        <v>4675</v>
      </c>
      <c r="F288" s="38" t="s">
        <v>52</v>
      </c>
      <c r="G288" s="39">
        <v>3</v>
      </c>
      <c r="H288" s="38">
        <v>0</v>
      </c>
      <c r="I288" s="38">
        <f>ROUND(G288*H288,6)</f>
        <v>0</v>
      </c>
      <c r="L288" s="40">
        <v>0</v>
      </c>
      <c r="M288" s="34">
        <f>ROUND(ROUND(L288,2)*ROUND(G288,3),2)</f>
        <v>0</v>
      </c>
      <c r="N288" s="38" t="s">
        <v>4503</v>
      </c>
      <c r="O288">
        <f>(M288*21)/100</f>
        <v>0</v>
      </c>
      <c r="P288" t="s">
        <v>27</v>
      </c>
    </row>
    <row r="289" spans="1:16" x14ac:dyDescent="0.2">
      <c r="A289" s="37" t="s">
        <v>54</v>
      </c>
      <c r="E289" s="41" t="s">
        <v>5</v>
      </c>
    </row>
    <row r="290" spans="1:16" x14ac:dyDescent="0.2">
      <c r="A290" s="37" t="s">
        <v>55</v>
      </c>
      <c r="E290" s="42" t="s">
        <v>5</v>
      </c>
    </row>
    <row r="291" spans="1:16" ht="114.75" x14ac:dyDescent="0.2">
      <c r="A291" t="s">
        <v>57</v>
      </c>
      <c r="E291" s="41" t="s">
        <v>4599</v>
      </c>
    </row>
    <row r="292" spans="1:16" x14ac:dyDescent="0.2">
      <c r="A292" t="s">
        <v>49</v>
      </c>
      <c r="B292" s="36" t="s">
        <v>317</v>
      </c>
      <c r="C292" s="36" t="s">
        <v>4676</v>
      </c>
      <c r="D292" s="37" t="s">
        <v>47</v>
      </c>
      <c r="E292" s="13" t="s">
        <v>4677</v>
      </c>
      <c r="F292" s="38" t="s">
        <v>52</v>
      </c>
      <c r="G292" s="39">
        <v>5</v>
      </c>
      <c r="H292" s="38">
        <v>0</v>
      </c>
      <c r="I292" s="38">
        <f>ROUND(G292*H292,6)</f>
        <v>0</v>
      </c>
      <c r="L292" s="40">
        <v>0</v>
      </c>
      <c r="M292" s="34">
        <f>ROUND(ROUND(L292,2)*ROUND(G292,3),2)</f>
        <v>0</v>
      </c>
      <c r="N292" s="38" t="s">
        <v>4503</v>
      </c>
      <c r="O292">
        <f>(M292*21)/100</f>
        <v>0</v>
      </c>
      <c r="P292" t="s">
        <v>27</v>
      </c>
    </row>
    <row r="293" spans="1:16" x14ac:dyDescent="0.2">
      <c r="A293" s="37" t="s">
        <v>54</v>
      </c>
      <c r="E293" s="41" t="s">
        <v>5</v>
      </c>
    </row>
    <row r="294" spans="1:16" x14ac:dyDescent="0.2">
      <c r="A294" s="37" t="s">
        <v>55</v>
      </c>
      <c r="E294" s="42" t="s">
        <v>5</v>
      </c>
    </row>
    <row r="295" spans="1:16" ht="114.75" x14ac:dyDescent="0.2">
      <c r="A295" t="s">
        <v>57</v>
      </c>
      <c r="E295" s="41" t="s">
        <v>4599</v>
      </c>
    </row>
    <row r="296" spans="1:16" x14ac:dyDescent="0.2">
      <c r="A296" t="s">
        <v>49</v>
      </c>
      <c r="B296" s="36" t="s">
        <v>321</v>
      </c>
      <c r="C296" s="36" t="s">
        <v>4678</v>
      </c>
      <c r="D296" s="37" t="s">
        <v>47</v>
      </c>
      <c r="E296" s="13" t="s">
        <v>4679</v>
      </c>
      <c r="F296" s="38" t="s">
        <v>52</v>
      </c>
      <c r="G296" s="39">
        <v>39</v>
      </c>
      <c r="H296" s="38">
        <v>0</v>
      </c>
      <c r="I296" s="38">
        <f>ROUND(G296*H296,6)</f>
        <v>0</v>
      </c>
      <c r="L296" s="40">
        <v>0</v>
      </c>
      <c r="M296" s="34">
        <f>ROUND(ROUND(L296,2)*ROUND(G296,3),2)</f>
        <v>0</v>
      </c>
      <c r="N296" s="38" t="s">
        <v>4503</v>
      </c>
      <c r="O296">
        <f>(M296*21)/100</f>
        <v>0</v>
      </c>
      <c r="P296" t="s">
        <v>27</v>
      </c>
    </row>
    <row r="297" spans="1:16" x14ac:dyDescent="0.2">
      <c r="A297" s="37" t="s">
        <v>54</v>
      </c>
      <c r="E297" s="41" t="s">
        <v>5</v>
      </c>
    </row>
    <row r="298" spans="1:16" x14ac:dyDescent="0.2">
      <c r="A298" s="37" t="s">
        <v>55</v>
      </c>
      <c r="E298" s="42" t="s">
        <v>5</v>
      </c>
    </row>
    <row r="299" spans="1:16" ht="114.75" x14ac:dyDescent="0.2">
      <c r="A299" t="s">
        <v>57</v>
      </c>
      <c r="E299" s="41" t="s">
        <v>4599</v>
      </c>
    </row>
    <row r="300" spans="1:16" ht="25.5" x14ac:dyDescent="0.2">
      <c r="A300" t="s">
        <v>49</v>
      </c>
      <c r="B300" s="36" t="s">
        <v>325</v>
      </c>
      <c r="C300" s="36" t="s">
        <v>4680</v>
      </c>
      <c r="D300" s="37" t="s">
        <v>47</v>
      </c>
      <c r="E300" s="13" t="s">
        <v>4681</v>
      </c>
      <c r="F300" s="38" t="s">
        <v>52</v>
      </c>
      <c r="G300" s="39">
        <v>8</v>
      </c>
      <c r="H300" s="38">
        <v>0</v>
      </c>
      <c r="I300" s="38">
        <f>ROUND(G300*H300,6)</f>
        <v>0</v>
      </c>
      <c r="L300" s="40">
        <v>0</v>
      </c>
      <c r="M300" s="34">
        <f>ROUND(ROUND(L300,2)*ROUND(G300,3),2)</f>
        <v>0</v>
      </c>
      <c r="N300" s="38" t="s">
        <v>4503</v>
      </c>
      <c r="O300">
        <f>(M300*21)/100</f>
        <v>0</v>
      </c>
      <c r="P300" t="s">
        <v>27</v>
      </c>
    </row>
    <row r="301" spans="1:16" x14ac:dyDescent="0.2">
      <c r="A301" s="37" t="s">
        <v>54</v>
      </c>
      <c r="E301" s="41" t="s">
        <v>5</v>
      </c>
    </row>
    <row r="302" spans="1:16" x14ac:dyDescent="0.2">
      <c r="A302" s="37" t="s">
        <v>55</v>
      </c>
      <c r="E302" s="42" t="s">
        <v>5</v>
      </c>
    </row>
    <row r="303" spans="1:16" ht="76.5" x14ac:dyDescent="0.2">
      <c r="A303" t="s">
        <v>57</v>
      </c>
      <c r="E303" s="41" t="s">
        <v>4682</v>
      </c>
    </row>
    <row r="304" spans="1:16" ht="25.5" x14ac:dyDescent="0.2">
      <c r="A304" t="s">
        <v>49</v>
      </c>
      <c r="B304" s="36" t="s">
        <v>329</v>
      </c>
      <c r="C304" s="36" t="s">
        <v>4683</v>
      </c>
      <c r="D304" s="37" t="s">
        <v>47</v>
      </c>
      <c r="E304" s="13" t="s">
        <v>4684</v>
      </c>
      <c r="F304" s="38" t="s">
        <v>52</v>
      </c>
      <c r="G304" s="39">
        <v>4</v>
      </c>
      <c r="H304" s="38">
        <v>0</v>
      </c>
      <c r="I304" s="38">
        <f>ROUND(G304*H304,6)</f>
        <v>0</v>
      </c>
      <c r="L304" s="40">
        <v>0</v>
      </c>
      <c r="M304" s="34">
        <f>ROUND(ROUND(L304,2)*ROUND(G304,3),2)</f>
        <v>0</v>
      </c>
      <c r="N304" s="38" t="s">
        <v>4503</v>
      </c>
      <c r="O304">
        <f>(M304*21)/100</f>
        <v>0</v>
      </c>
      <c r="P304" t="s">
        <v>27</v>
      </c>
    </row>
    <row r="305" spans="1:16" x14ac:dyDescent="0.2">
      <c r="A305" s="37" t="s">
        <v>54</v>
      </c>
      <c r="E305" s="41" t="s">
        <v>5</v>
      </c>
    </row>
    <row r="306" spans="1:16" x14ac:dyDescent="0.2">
      <c r="A306" s="37" t="s">
        <v>55</v>
      </c>
      <c r="E306" s="42" t="s">
        <v>5</v>
      </c>
    </row>
    <row r="307" spans="1:16" ht="76.5" x14ac:dyDescent="0.2">
      <c r="A307" t="s">
        <v>57</v>
      </c>
      <c r="E307" s="41" t="s">
        <v>4685</v>
      </c>
    </row>
    <row r="308" spans="1:16" x14ac:dyDescent="0.2">
      <c r="A308" t="s">
        <v>49</v>
      </c>
      <c r="B308" s="36" t="s">
        <v>333</v>
      </c>
      <c r="C308" s="36" t="s">
        <v>4686</v>
      </c>
      <c r="D308" s="37" t="s">
        <v>47</v>
      </c>
      <c r="E308" s="13" t="s">
        <v>4687</v>
      </c>
      <c r="F308" s="38" t="s">
        <v>177</v>
      </c>
      <c r="G308" s="39">
        <v>309.8</v>
      </c>
      <c r="H308" s="38">
        <v>0</v>
      </c>
      <c r="I308" s="38">
        <f>ROUND(G308*H308,6)</f>
        <v>0</v>
      </c>
      <c r="L308" s="40">
        <v>0</v>
      </c>
      <c r="M308" s="34">
        <f>ROUND(ROUND(L308,2)*ROUND(G308,3),2)</f>
        <v>0</v>
      </c>
      <c r="N308" s="38" t="s">
        <v>4503</v>
      </c>
      <c r="O308">
        <f>(M308*21)/100</f>
        <v>0</v>
      </c>
      <c r="P308" t="s">
        <v>27</v>
      </c>
    </row>
    <row r="309" spans="1:16" x14ac:dyDescent="0.2">
      <c r="A309" s="37" t="s">
        <v>54</v>
      </c>
      <c r="E309" s="41" t="s">
        <v>5</v>
      </c>
    </row>
    <row r="310" spans="1:16" x14ac:dyDescent="0.2">
      <c r="A310" s="37" t="s">
        <v>55</v>
      </c>
      <c r="E310" s="42" t="s">
        <v>5</v>
      </c>
    </row>
    <row r="311" spans="1:16" ht="89.25" x14ac:dyDescent="0.2">
      <c r="A311" t="s">
        <v>57</v>
      </c>
      <c r="E311" s="41" t="s">
        <v>4688</v>
      </c>
    </row>
    <row r="312" spans="1:16" x14ac:dyDescent="0.2">
      <c r="A312" t="s">
        <v>46</v>
      </c>
      <c r="C312" s="33" t="s">
        <v>4689</v>
      </c>
      <c r="E312" s="35" t="s">
        <v>4690</v>
      </c>
      <c r="J312" s="34">
        <f>0</f>
        <v>0</v>
      </c>
      <c r="K312" s="34">
        <f>0</f>
        <v>0</v>
      </c>
      <c r="L312" s="34">
        <f>0+L313+L317</f>
        <v>0</v>
      </c>
      <c r="M312" s="34">
        <f>0+M313+M317</f>
        <v>0</v>
      </c>
    </row>
    <row r="313" spans="1:16" x14ac:dyDescent="0.2">
      <c r="A313" t="s">
        <v>49</v>
      </c>
      <c r="B313" s="36" t="s">
        <v>337</v>
      </c>
      <c r="C313" s="36" t="s">
        <v>4691</v>
      </c>
      <c r="D313" s="37" t="s">
        <v>47</v>
      </c>
      <c r="E313" s="13" t="s">
        <v>4692</v>
      </c>
      <c r="F313" s="38" t="s">
        <v>52</v>
      </c>
      <c r="G313" s="39">
        <v>1</v>
      </c>
      <c r="H313" s="38">
        <v>0</v>
      </c>
      <c r="I313" s="38">
        <f>ROUND(G313*H313,6)</f>
        <v>0</v>
      </c>
      <c r="L313" s="40">
        <v>0</v>
      </c>
      <c r="M313" s="34">
        <f>ROUND(ROUND(L313,2)*ROUND(G313,3),2)</f>
        <v>0</v>
      </c>
      <c r="N313" s="38" t="s">
        <v>4503</v>
      </c>
      <c r="O313">
        <f>(M313*21)/100</f>
        <v>0</v>
      </c>
      <c r="P313" t="s">
        <v>27</v>
      </c>
    </row>
    <row r="314" spans="1:16" x14ac:dyDescent="0.2">
      <c r="A314" s="37" t="s">
        <v>54</v>
      </c>
      <c r="E314" s="41" t="s">
        <v>5</v>
      </c>
    </row>
    <row r="315" spans="1:16" x14ac:dyDescent="0.2">
      <c r="A315" s="37" t="s">
        <v>55</v>
      </c>
      <c r="E315" s="42" t="s">
        <v>5</v>
      </c>
    </row>
    <row r="316" spans="1:16" ht="89.25" x14ac:dyDescent="0.2">
      <c r="A316" t="s">
        <v>57</v>
      </c>
      <c r="E316" s="41" t="s">
        <v>4693</v>
      </c>
    </row>
    <row r="317" spans="1:16" x14ac:dyDescent="0.2">
      <c r="A317" t="s">
        <v>49</v>
      </c>
      <c r="B317" s="36" t="s">
        <v>342</v>
      </c>
      <c r="C317" s="36" t="s">
        <v>4694</v>
      </c>
      <c r="D317" s="37" t="s">
        <v>47</v>
      </c>
      <c r="E317" s="13" t="s">
        <v>4695</v>
      </c>
      <c r="F317" s="38" t="s">
        <v>52</v>
      </c>
      <c r="G317" s="39">
        <v>5</v>
      </c>
      <c r="H317" s="38">
        <v>0</v>
      </c>
      <c r="I317" s="38">
        <f>ROUND(G317*H317,6)</f>
        <v>0</v>
      </c>
      <c r="L317" s="40">
        <v>0</v>
      </c>
      <c r="M317" s="34">
        <f>ROUND(ROUND(L317,2)*ROUND(G317,3),2)</f>
        <v>0</v>
      </c>
      <c r="N317" s="38" t="s">
        <v>4503</v>
      </c>
      <c r="O317">
        <f>(M317*21)/100</f>
        <v>0</v>
      </c>
      <c r="P317" t="s">
        <v>27</v>
      </c>
    </row>
    <row r="318" spans="1:16" x14ac:dyDescent="0.2">
      <c r="A318" s="37" t="s">
        <v>54</v>
      </c>
      <c r="E318" s="41" t="s">
        <v>5</v>
      </c>
    </row>
    <row r="319" spans="1:16" x14ac:dyDescent="0.2">
      <c r="A319" s="37" t="s">
        <v>55</v>
      </c>
      <c r="E319" s="42" t="s">
        <v>5</v>
      </c>
    </row>
    <row r="320" spans="1:16" ht="89.25" x14ac:dyDescent="0.2">
      <c r="A320" t="s">
        <v>57</v>
      </c>
      <c r="E320" s="41" t="s">
        <v>4693</v>
      </c>
    </row>
    <row r="321" spans="1:16" x14ac:dyDescent="0.2">
      <c r="A321" t="s">
        <v>46</v>
      </c>
      <c r="C321" s="33" t="s">
        <v>4696</v>
      </c>
      <c r="E321" s="35" t="s">
        <v>4697</v>
      </c>
      <c r="J321" s="34">
        <f>0</f>
        <v>0</v>
      </c>
      <c r="K321" s="34">
        <f>0</f>
        <v>0</v>
      </c>
      <c r="L321" s="34">
        <f>0+L322+L326+L330+L334+L338+L342+L346+L350+L354+L358</f>
        <v>0</v>
      </c>
      <c r="M321" s="34">
        <f>0+M322+M326+M330+M334+M338+M342+M346+M350+M354+M358</f>
        <v>0</v>
      </c>
    </row>
    <row r="322" spans="1:16" x14ac:dyDescent="0.2">
      <c r="A322" t="s">
        <v>49</v>
      </c>
      <c r="B322" s="36" t="s">
        <v>345</v>
      </c>
      <c r="C322" s="36" t="s">
        <v>4698</v>
      </c>
      <c r="D322" s="37" t="s">
        <v>47</v>
      </c>
      <c r="E322" s="13" t="s">
        <v>4699</v>
      </c>
      <c r="F322" s="38" t="s">
        <v>610</v>
      </c>
      <c r="G322" s="39">
        <v>2</v>
      </c>
      <c r="H322" s="38">
        <v>0</v>
      </c>
      <c r="I322" s="38">
        <f>ROUND(G322*H322,6)</f>
        <v>0</v>
      </c>
      <c r="L322" s="40">
        <v>0</v>
      </c>
      <c r="M322" s="34">
        <f>ROUND(ROUND(L322,2)*ROUND(G322,3),2)</f>
        <v>0</v>
      </c>
      <c r="N322" s="38" t="s">
        <v>4503</v>
      </c>
      <c r="O322">
        <f>(M322*21)/100</f>
        <v>0</v>
      </c>
      <c r="P322" t="s">
        <v>27</v>
      </c>
    </row>
    <row r="323" spans="1:16" x14ac:dyDescent="0.2">
      <c r="A323" s="37" t="s">
        <v>54</v>
      </c>
      <c r="E323" s="41" t="s">
        <v>5</v>
      </c>
    </row>
    <row r="324" spans="1:16" x14ac:dyDescent="0.2">
      <c r="A324" s="37" t="s">
        <v>55</v>
      </c>
      <c r="E324" s="42" t="s">
        <v>5</v>
      </c>
    </row>
    <row r="325" spans="1:16" ht="102" x14ac:dyDescent="0.2">
      <c r="A325" t="s">
        <v>57</v>
      </c>
      <c r="E325" s="41" t="s">
        <v>4700</v>
      </c>
    </row>
    <row r="326" spans="1:16" x14ac:dyDescent="0.2">
      <c r="A326" t="s">
        <v>49</v>
      </c>
      <c r="B326" s="36" t="s">
        <v>349</v>
      </c>
      <c r="C326" s="36" t="s">
        <v>4701</v>
      </c>
      <c r="D326" s="37" t="s">
        <v>47</v>
      </c>
      <c r="E326" s="13" t="s">
        <v>4702</v>
      </c>
      <c r="F326" s="38" t="s">
        <v>610</v>
      </c>
      <c r="G326" s="39">
        <v>1.6</v>
      </c>
      <c r="H326" s="38">
        <v>0</v>
      </c>
      <c r="I326" s="38">
        <f>ROUND(G326*H326,6)</f>
        <v>0</v>
      </c>
      <c r="L326" s="40">
        <v>0</v>
      </c>
      <c r="M326" s="34">
        <f>ROUND(ROUND(L326,2)*ROUND(G326,3),2)</f>
        <v>0</v>
      </c>
      <c r="N326" s="38" t="s">
        <v>4503</v>
      </c>
      <c r="O326">
        <f>(M326*21)/100</f>
        <v>0</v>
      </c>
      <c r="P326" t="s">
        <v>27</v>
      </c>
    </row>
    <row r="327" spans="1:16" x14ac:dyDescent="0.2">
      <c r="A327" s="37" t="s">
        <v>54</v>
      </c>
      <c r="E327" s="41" t="s">
        <v>5</v>
      </c>
    </row>
    <row r="328" spans="1:16" x14ac:dyDescent="0.2">
      <c r="A328" s="37" t="s">
        <v>55</v>
      </c>
      <c r="E328" s="42" t="s">
        <v>5</v>
      </c>
    </row>
    <row r="329" spans="1:16" ht="89.25" x14ac:dyDescent="0.2">
      <c r="A329" t="s">
        <v>57</v>
      </c>
      <c r="E329" s="41" t="s">
        <v>4703</v>
      </c>
    </row>
    <row r="330" spans="1:16" x14ac:dyDescent="0.2">
      <c r="A330" t="s">
        <v>49</v>
      </c>
      <c r="B330" s="36" t="s">
        <v>352</v>
      </c>
      <c r="C330" s="36" t="s">
        <v>4704</v>
      </c>
      <c r="D330" s="37" t="s">
        <v>47</v>
      </c>
      <c r="E330" s="13" t="s">
        <v>4705</v>
      </c>
      <c r="F330" s="38" t="s">
        <v>52</v>
      </c>
      <c r="G330" s="39">
        <v>4</v>
      </c>
      <c r="H330" s="38">
        <v>0</v>
      </c>
      <c r="I330" s="38">
        <f>ROUND(G330*H330,6)</f>
        <v>0</v>
      </c>
      <c r="L330" s="40">
        <v>0</v>
      </c>
      <c r="M330" s="34">
        <f>ROUND(ROUND(L330,2)*ROUND(G330,3),2)</f>
        <v>0</v>
      </c>
      <c r="N330" s="38" t="s">
        <v>4503</v>
      </c>
      <c r="O330">
        <f>(M330*21)/100</f>
        <v>0</v>
      </c>
      <c r="P330" t="s">
        <v>27</v>
      </c>
    </row>
    <row r="331" spans="1:16" x14ac:dyDescent="0.2">
      <c r="A331" s="37" t="s">
        <v>54</v>
      </c>
      <c r="E331" s="41" t="s">
        <v>5</v>
      </c>
    </row>
    <row r="332" spans="1:16" x14ac:dyDescent="0.2">
      <c r="A332" s="37" t="s">
        <v>55</v>
      </c>
      <c r="E332" s="42" t="s">
        <v>5</v>
      </c>
    </row>
    <row r="333" spans="1:16" ht="89.25" x14ac:dyDescent="0.2">
      <c r="A333" t="s">
        <v>57</v>
      </c>
      <c r="E333" s="41" t="s">
        <v>4706</v>
      </c>
    </row>
    <row r="334" spans="1:16" x14ac:dyDescent="0.2">
      <c r="A334" t="s">
        <v>49</v>
      </c>
      <c r="B334" s="36" t="s">
        <v>355</v>
      </c>
      <c r="C334" s="36" t="s">
        <v>4707</v>
      </c>
      <c r="D334" s="37" t="s">
        <v>47</v>
      </c>
      <c r="E334" s="13" t="s">
        <v>4708</v>
      </c>
      <c r="F334" s="38" t="s">
        <v>52</v>
      </c>
      <c r="G334" s="39">
        <v>2</v>
      </c>
      <c r="H334" s="38">
        <v>0</v>
      </c>
      <c r="I334" s="38">
        <f>ROUND(G334*H334,6)</f>
        <v>0</v>
      </c>
      <c r="L334" s="40">
        <v>0</v>
      </c>
      <c r="M334" s="34">
        <f>ROUND(ROUND(L334,2)*ROUND(G334,3),2)</f>
        <v>0</v>
      </c>
      <c r="N334" s="38" t="s">
        <v>4503</v>
      </c>
      <c r="O334">
        <f>(M334*21)/100</f>
        <v>0</v>
      </c>
      <c r="P334" t="s">
        <v>27</v>
      </c>
    </row>
    <row r="335" spans="1:16" x14ac:dyDescent="0.2">
      <c r="A335" s="37" t="s">
        <v>54</v>
      </c>
      <c r="E335" s="41" t="s">
        <v>5</v>
      </c>
    </row>
    <row r="336" spans="1:16" x14ac:dyDescent="0.2">
      <c r="A336" s="37" t="s">
        <v>55</v>
      </c>
      <c r="E336" s="42" t="s">
        <v>5</v>
      </c>
    </row>
    <row r="337" spans="1:16" ht="89.25" x14ac:dyDescent="0.2">
      <c r="A337" t="s">
        <v>57</v>
      </c>
      <c r="E337" s="41" t="s">
        <v>4706</v>
      </c>
    </row>
    <row r="338" spans="1:16" x14ac:dyDescent="0.2">
      <c r="A338" t="s">
        <v>49</v>
      </c>
      <c r="B338" s="36" t="s">
        <v>358</v>
      </c>
      <c r="C338" s="36" t="s">
        <v>4709</v>
      </c>
      <c r="D338" s="37" t="s">
        <v>47</v>
      </c>
      <c r="E338" s="13" t="s">
        <v>4710</v>
      </c>
      <c r="F338" s="38" t="s">
        <v>52</v>
      </c>
      <c r="G338" s="39">
        <v>2</v>
      </c>
      <c r="H338" s="38">
        <v>0</v>
      </c>
      <c r="I338" s="38">
        <f>ROUND(G338*H338,6)</f>
        <v>0</v>
      </c>
      <c r="L338" s="40">
        <v>0</v>
      </c>
      <c r="M338" s="34">
        <f>ROUND(ROUND(L338,2)*ROUND(G338,3),2)</f>
        <v>0</v>
      </c>
      <c r="N338" s="38" t="s">
        <v>4503</v>
      </c>
      <c r="O338">
        <f>(M338*21)/100</f>
        <v>0</v>
      </c>
      <c r="P338" t="s">
        <v>27</v>
      </c>
    </row>
    <row r="339" spans="1:16" x14ac:dyDescent="0.2">
      <c r="A339" s="37" t="s">
        <v>54</v>
      </c>
      <c r="E339" s="41" t="s">
        <v>5</v>
      </c>
    </row>
    <row r="340" spans="1:16" x14ac:dyDescent="0.2">
      <c r="A340" s="37" t="s">
        <v>55</v>
      </c>
      <c r="E340" s="42" t="s">
        <v>5</v>
      </c>
    </row>
    <row r="341" spans="1:16" ht="89.25" x14ac:dyDescent="0.2">
      <c r="A341" t="s">
        <v>57</v>
      </c>
      <c r="E341" s="41" t="s">
        <v>4706</v>
      </c>
    </row>
    <row r="342" spans="1:16" x14ac:dyDescent="0.2">
      <c r="A342" t="s">
        <v>49</v>
      </c>
      <c r="B342" s="36" t="s">
        <v>362</v>
      </c>
      <c r="C342" s="36" t="s">
        <v>4711</v>
      </c>
      <c r="D342" s="37" t="s">
        <v>47</v>
      </c>
      <c r="E342" s="13" t="s">
        <v>4712</v>
      </c>
      <c r="F342" s="38" t="s">
        <v>52</v>
      </c>
      <c r="G342" s="39">
        <v>1</v>
      </c>
      <c r="H342" s="38">
        <v>0</v>
      </c>
      <c r="I342" s="38">
        <f>ROUND(G342*H342,6)</f>
        <v>0</v>
      </c>
      <c r="L342" s="40">
        <v>0</v>
      </c>
      <c r="M342" s="34">
        <f>ROUND(ROUND(L342,2)*ROUND(G342,3),2)</f>
        <v>0</v>
      </c>
      <c r="N342" s="38" t="s">
        <v>4503</v>
      </c>
      <c r="O342">
        <f>(M342*21)/100</f>
        <v>0</v>
      </c>
      <c r="P342" t="s">
        <v>27</v>
      </c>
    </row>
    <row r="343" spans="1:16" x14ac:dyDescent="0.2">
      <c r="A343" s="37" t="s">
        <v>54</v>
      </c>
      <c r="E343" s="41" t="s">
        <v>5</v>
      </c>
    </row>
    <row r="344" spans="1:16" x14ac:dyDescent="0.2">
      <c r="A344" s="37" t="s">
        <v>55</v>
      </c>
      <c r="E344" s="42" t="s">
        <v>5</v>
      </c>
    </row>
    <row r="345" spans="1:16" ht="89.25" x14ac:dyDescent="0.2">
      <c r="A345" t="s">
        <v>57</v>
      </c>
      <c r="E345" s="41" t="s">
        <v>4713</v>
      </c>
    </row>
    <row r="346" spans="1:16" x14ac:dyDescent="0.2">
      <c r="A346" t="s">
        <v>49</v>
      </c>
      <c r="B346" s="36" t="s">
        <v>366</v>
      </c>
      <c r="C346" s="36" t="s">
        <v>4714</v>
      </c>
      <c r="D346" s="37" t="s">
        <v>47</v>
      </c>
      <c r="E346" s="13" t="s">
        <v>4715</v>
      </c>
      <c r="F346" s="38" t="s">
        <v>52</v>
      </c>
      <c r="G346" s="39">
        <v>1</v>
      </c>
      <c r="H346" s="38">
        <v>0</v>
      </c>
      <c r="I346" s="38">
        <f>ROUND(G346*H346,6)</f>
        <v>0</v>
      </c>
      <c r="L346" s="40">
        <v>0</v>
      </c>
      <c r="M346" s="34">
        <f>ROUND(ROUND(L346,2)*ROUND(G346,3),2)</f>
        <v>0</v>
      </c>
      <c r="N346" s="38" t="s">
        <v>4503</v>
      </c>
      <c r="O346">
        <f>(M346*21)/100</f>
        <v>0</v>
      </c>
      <c r="P346" t="s">
        <v>27</v>
      </c>
    </row>
    <row r="347" spans="1:16" x14ac:dyDescent="0.2">
      <c r="A347" s="37" t="s">
        <v>54</v>
      </c>
      <c r="E347" s="41" t="s">
        <v>5</v>
      </c>
    </row>
    <row r="348" spans="1:16" x14ac:dyDescent="0.2">
      <c r="A348" s="37" t="s">
        <v>55</v>
      </c>
      <c r="E348" s="42" t="s">
        <v>5</v>
      </c>
    </row>
    <row r="349" spans="1:16" ht="89.25" x14ac:dyDescent="0.2">
      <c r="A349" t="s">
        <v>57</v>
      </c>
      <c r="E349" s="41" t="s">
        <v>4716</v>
      </c>
    </row>
    <row r="350" spans="1:16" x14ac:dyDescent="0.2">
      <c r="A350" t="s">
        <v>49</v>
      </c>
      <c r="B350" s="36" t="s">
        <v>370</v>
      </c>
      <c r="C350" s="36" t="s">
        <v>679</v>
      </c>
      <c r="D350" s="37" t="s">
        <v>47</v>
      </c>
      <c r="E350" s="13" t="s">
        <v>181</v>
      </c>
      <c r="F350" s="38" t="s">
        <v>52</v>
      </c>
      <c r="G350" s="39">
        <v>1</v>
      </c>
      <c r="H350" s="38">
        <v>0</v>
      </c>
      <c r="I350" s="38">
        <f>ROUND(G350*H350,6)</f>
        <v>0</v>
      </c>
      <c r="L350" s="40">
        <v>0</v>
      </c>
      <c r="M350" s="34">
        <f>ROUND(ROUND(L350,2)*ROUND(G350,3),2)</f>
        <v>0</v>
      </c>
      <c r="N350" s="38" t="s">
        <v>4503</v>
      </c>
      <c r="O350">
        <f>(M350*21)/100</f>
        <v>0</v>
      </c>
      <c r="P350" t="s">
        <v>27</v>
      </c>
    </row>
    <row r="351" spans="1:16" x14ac:dyDescent="0.2">
      <c r="A351" s="37" t="s">
        <v>54</v>
      </c>
      <c r="E351" s="41" t="s">
        <v>5</v>
      </c>
    </row>
    <row r="352" spans="1:16" x14ac:dyDescent="0.2">
      <c r="A352" s="37" t="s">
        <v>55</v>
      </c>
      <c r="E352" s="42" t="s">
        <v>5</v>
      </c>
    </row>
    <row r="353" spans="1:16" ht="89.25" x14ac:dyDescent="0.2">
      <c r="A353" t="s">
        <v>57</v>
      </c>
      <c r="E353" s="41" t="s">
        <v>4717</v>
      </c>
    </row>
    <row r="354" spans="1:16" x14ac:dyDescent="0.2">
      <c r="A354" t="s">
        <v>49</v>
      </c>
      <c r="B354" s="36" t="s">
        <v>373</v>
      </c>
      <c r="C354" s="36" t="s">
        <v>4718</v>
      </c>
      <c r="D354" s="37" t="s">
        <v>47</v>
      </c>
      <c r="E354" s="13" t="s">
        <v>4719</v>
      </c>
      <c r="F354" s="38" t="s">
        <v>177</v>
      </c>
      <c r="G354" s="39">
        <v>80</v>
      </c>
      <c r="H354" s="38">
        <v>0</v>
      </c>
      <c r="I354" s="38">
        <f>ROUND(G354*H354,6)</f>
        <v>0</v>
      </c>
      <c r="L354" s="40">
        <v>0</v>
      </c>
      <c r="M354" s="34">
        <f>ROUND(ROUND(L354,2)*ROUND(G354,3),2)</f>
        <v>0</v>
      </c>
      <c r="N354" s="38" t="s">
        <v>4503</v>
      </c>
      <c r="O354">
        <f>(M354*21)/100</f>
        <v>0</v>
      </c>
      <c r="P354" t="s">
        <v>27</v>
      </c>
    </row>
    <row r="355" spans="1:16" x14ac:dyDescent="0.2">
      <c r="A355" s="37" t="s">
        <v>54</v>
      </c>
      <c r="E355" s="41" t="s">
        <v>5</v>
      </c>
    </row>
    <row r="356" spans="1:16" x14ac:dyDescent="0.2">
      <c r="A356" s="37" t="s">
        <v>55</v>
      </c>
      <c r="E356" s="42" t="s">
        <v>5</v>
      </c>
    </row>
    <row r="357" spans="1:16" ht="89.25" x14ac:dyDescent="0.2">
      <c r="A357" t="s">
        <v>57</v>
      </c>
      <c r="E357" s="41" t="s">
        <v>4720</v>
      </c>
    </row>
    <row r="358" spans="1:16" x14ac:dyDescent="0.2">
      <c r="A358" t="s">
        <v>49</v>
      </c>
      <c r="B358" s="36" t="s">
        <v>377</v>
      </c>
      <c r="C358" s="36" t="s">
        <v>4721</v>
      </c>
      <c r="D358" s="37" t="s">
        <v>47</v>
      </c>
      <c r="E358" s="13" t="s">
        <v>4722</v>
      </c>
      <c r="F358" s="38" t="s">
        <v>177</v>
      </c>
      <c r="G358" s="39">
        <v>61.213000000000001</v>
      </c>
      <c r="H358" s="38">
        <v>0</v>
      </c>
      <c r="I358" s="38">
        <f>ROUND(G358*H358,6)</f>
        <v>0</v>
      </c>
      <c r="L358" s="40">
        <v>0</v>
      </c>
      <c r="M358" s="34">
        <f>ROUND(ROUND(L358,2)*ROUND(G358,3),2)</f>
        <v>0</v>
      </c>
      <c r="N358" s="38" t="s">
        <v>4503</v>
      </c>
      <c r="O358">
        <f>(M358*21)/100</f>
        <v>0</v>
      </c>
      <c r="P358" t="s">
        <v>27</v>
      </c>
    </row>
    <row r="359" spans="1:16" x14ac:dyDescent="0.2">
      <c r="A359" s="37" t="s">
        <v>54</v>
      </c>
      <c r="E359" s="41" t="s">
        <v>5</v>
      </c>
    </row>
    <row r="360" spans="1:16" x14ac:dyDescent="0.2">
      <c r="A360" s="37" t="s">
        <v>55</v>
      </c>
      <c r="E360" s="42" t="s">
        <v>5</v>
      </c>
    </row>
    <row r="361" spans="1:16" ht="89.25" x14ac:dyDescent="0.2">
      <c r="A361" t="s">
        <v>57</v>
      </c>
      <c r="E361" s="41" t="s">
        <v>4723</v>
      </c>
    </row>
    <row r="362" spans="1:16" x14ac:dyDescent="0.2">
      <c r="A362" t="s">
        <v>46</v>
      </c>
      <c r="C362" s="33" t="s">
        <v>4724</v>
      </c>
      <c r="E362" s="35" t="s">
        <v>4725</v>
      </c>
      <c r="J362" s="34">
        <f>0</f>
        <v>0</v>
      </c>
      <c r="K362" s="34">
        <f>0</f>
        <v>0</v>
      </c>
      <c r="L362" s="34">
        <f>0+L363+L367+L371+L375+L379+L383+L387+L391+L395+L399+L403+L407+L411+L415+L419+L423+L427+L431+L435+L439+L443+L447+L451+L455+L459+L463+L467+L471</f>
        <v>0</v>
      </c>
      <c r="M362" s="34">
        <f>0+M363+M367+M371+M375+M379+M383+M387+M391+M395+M399+M403+M407+M411+M415+M419+M423+M427+M431+M435+M439+M443+M447+M451+M455+M459+M463+M467+M471</f>
        <v>0</v>
      </c>
    </row>
    <row r="363" spans="1:16" x14ac:dyDescent="0.2">
      <c r="A363" t="s">
        <v>49</v>
      </c>
      <c r="B363" s="36" t="s">
        <v>382</v>
      </c>
      <c r="C363" s="36" t="s">
        <v>4726</v>
      </c>
      <c r="D363" s="37" t="s">
        <v>47</v>
      </c>
      <c r="E363" s="13" t="s">
        <v>4727</v>
      </c>
      <c r="F363" s="38" t="s">
        <v>177</v>
      </c>
      <c r="G363" s="39">
        <v>138.02000000000001</v>
      </c>
      <c r="H363" s="38">
        <v>0</v>
      </c>
      <c r="I363" s="38">
        <f>ROUND(G363*H363,6)</f>
        <v>0</v>
      </c>
      <c r="L363" s="40">
        <v>0</v>
      </c>
      <c r="M363" s="34">
        <f>ROUND(ROUND(L363,2)*ROUND(G363,3),2)</f>
        <v>0</v>
      </c>
      <c r="N363" s="38" t="s">
        <v>4503</v>
      </c>
      <c r="O363">
        <f>(M363*21)/100</f>
        <v>0</v>
      </c>
      <c r="P363" t="s">
        <v>27</v>
      </c>
    </row>
    <row r="364" spans="1:16" x14ac:dyDescent="0.2">
      <c r="A364" s="37" t="s">
        <v>54</v>
      </c>
      <c r="E364" s="41" t="s">
        <v>5</v>
      </c>
    </row>
    <row r="365" spans="1:16" x14ac:dyDescent="0.2">
      <c r="A365" s="37" t="s">
        <v>55</v>
      </c>
      <c r="E365" s="42" t="s">
        <v>5</v>
      </c>
    </row>
    <row r="366" spans="1:16" ht="89.25" x14ac:dyDescent="0.2">
      <c r="A366" t="s">
        <v>57</v>
      </c>
      <c r="E366" s="41" t="s">
        <v>4728</v>
      </c>
    </row>
    <row r="367" spans="1:16" x14ac:dyDescent="0.2">
      <c r="A367" t="s">
        <v>49</v>
      </c>
      <c r="B367" s="36" t="s">
        <v>384</v>
      </c>
      <c r="C367" s="36" t="s">
        <v>4729</v>
      </c>
      <c r="D367" s="37" t="s">
        <v>47</v>
      </c>
      <c r="E367" s="13" t="s">
        <v>4730</v>
      </c>
      <c r="F367" s="38" t="s">
        <v>283</v>
      </c>
      <c r="G367" s="39">
        <v>89</v>
      </c>
      <c r="H367" s="38">
        <v>0</v>
      </c>
      <c r="I367" s="38">
        <f>ROUND(G367*H367,6)</f>
        <v>0</v>
      </c>
      <c r="L367" s="40">
        <v>0</v>
      </c>
      <c r="M367" s="34">
        <f>ROUND(ROUND(L367,2)*ROUND(G367,3),2)</f>
        <v>0</v>
      </c>
      <c r="N367" s="38" t="s">
        <v>4503</v>
      </c>
      <c r="O367">
        <f>(M367*21)/100</f>
        <v>0</v>
      </c>
      <c r="P367" t="s">
        <v>27</v>
      </c>
    </row>
    <row r="368" spans="1:16" x14ac:dyDescent="0.2">
      <c r="A368" s="37" t="s">
        <v>54</v>
      </c>
      <c r="E368" s="41" t="s">
        <v>5</v>
      </c>
    </row>
    <row r="369" spans="1:16" x14ac:dyDescent="0.2">
      <c r="A369" s="37" t="s">
        <v>55</v>
      </c>
      <c r="E369" s="42" t="s">
        <v>5</v>
      </c>
    </row>
    <row r="370" spans="1:16" ht="127.5" x14ac:dyDescent="0.2">
      <c r="A370" t="s">
        <v>57</v>
      </c>
      <c r="E370" s="41" t="s">
        <v>4731</v>
      </c>
    </row>
    <row r="371" spans="1:16" x14ac:dyDescent="0.2">
      <c r="A371" t="s">
        <v>49</v>
      </c>
      <c r="B371" s="36" t="s">
        <v>387</v>
      </c>
      <c r="C371" s="36" t="s">
        <v>4732</v>
      </c>
      <c r="D371" s="37" t="s">
        <v>47</v>
      </c>
      <c r="E371" s="13" t="s">
        <v>4733</v>
      </c>
      <c r="F371" s="38" t="s">
        <v>52</v>
      </c>
      <c r="G371" s="39">
        <v>13</v>
      </c>
      <c r="H371" s="38">
        <v>0</v>
      </c>
      <c r="I371" s="38">
        <f>ROUND(G371*H371,6)</f>
        <v>0</v>
      </c>
      <c r="L371" s="40">
        <v>0</v>
      </c>
      <c r="M371" s="34">
        <f>ROUND(ROUND(L371,2)*ROUND(G371,3),2)</f>
        <v>0</v>
      </c>
      <c r="N371" s="38" t="s">
        <v>4503</v>
      </c>
      <c r="O371">
        <f>(M371*21)/100</f>
        <v>0</v>
      </c>
      <c r="P371" t="s">
        <v>27</v>
      </c>
    </row>
    <row r="372" spans="1:16" x14ac:dyDescent="0.2">
      <c r="A372" s="37" t="s">
        <v>54</v>
      </c>
      <c r="E372" s="41" t="s">
        <v>5</v>
      </c>
    </row>
    <row r="373" spans="1:16" x14ac:dyDescent="0.2">
      <c r="A373" s="37" t="s">
        <v>55</v>
      </c>
      <c r="E373" s="42" t="s">
        <v>5</v>
      </c>
    </row>
    <row r="374" spans="1:16" ht="114.75" x14ac:dyDescent="0.2">
      <c r="A374" t="s">
        <v>57</v>
      </c>
      <c r="E374" s="41" t="s">
        <v>4734</v>
      </c>
    </row>
    <row r="375" spans="1:16" x14ac:dyDescent="0.2">
      <c r="A375" t="s">
        <v>49</v>
      </c>
      <c r="B375" s="36" t="s">
        <v>390</v>
      </c>
      <c r="C375" s="36" t="s">
        <v>4735</v>
      </c>
      <c r="D375" s="37" t="s">
        <v>47</v>
      </c>
      <c r="E375" s="13" t="s">
        <v>4736</v>
      </c>
      <c r="F375" s="38" t="s">
        <v>52</v>
      </c>
      <c r="G375" s="39">
        <v>17</v>
      </c>
      <c r="H375" s="38">
        <v>0</v>
      </c>
      <c r="I375" s="38">
        <f>ROUND(G375*H375,6)</f>
        <v>0</v>
      </c>
      <c r="L375" s="40">
        <v>0</v>
      </c>
      <c r="M375" s="34">
        <f>ROUND(ROUND(L375,2)*ROUND(G375,3),2)</f>
        <v>0</v>
      </c>
      <c r="N375" s="38" t="s">
        <v>4503</v>
      </c>
      <c r="O375">
        <f>(M375*21)/100</f>
        <v>0</v>
      </c>
      <c r="P375" t="s">
        <v>27</v>
      </c>
    </row>
    <row r="376" spans="1:16" x14ac:dyDescent="0.2">
      <c r="A376" s="37" t="s">
        <v>54</v>
      </c>
      <c r="E376" s="41" t="s">
        <v>5</v>
      </c>
    </row>
    <row r="377" spans="1:16" x14ac:dyDescent="0.2">
      <c r="A377" s="37" t="s">
        <v>55</v>
      </c>
      <c r="E377" s="42" t="s">
        <v>5</v>
      </c>
    </row>
    <row r="378" spans="1:16" ht="102" x14ac:dyDescent="0.2">
      <c r="A378" t="s">
        <v>57</v>
      </c>
      <c r="E378" s="41" t="s">
        <v>4737</v>
      </c>
    </row>
    <row r="379" spans="1:16" x14ac:dyDescent="0.2">
      <c r="A379" t="s">
        <v>49</v>
      </c>
      <c r="B379" s="36" t="s">
        <v>393</v>
      </c>
      <c r="C379" s="36" t="s">
        <v>4738</v>
      </c>
      <c r="D379" s="37" t="s">
        <v>47</v>
      </c>
      <c r="E379" s="13" t="s">
        <v>4739</v>
      </c>
      <c r="F379" s="38" t="s">
        <v>52</v>
      </c>
      <c r="G379" s="39">
        <v>13</v>
      </c>
      <c r="H379" s="38">
        <v>0</v>
      </c>
      <c r="I379" s="38">
        <f>ROUND(G379*H379,6)</f>
        <v>0</v>
      </c>
      <c r="L379" s="40">
        <v>0</v>
      </c>
      <c r="M379" s="34">
        <f>ROUND(ROUND(L379,2)*ROUND(G379,3),2)</f>
        <v>0</v>
      </c>
      <c r="N379" s="38" t="s">
        <v>4503</v>
      </c>
      <c r="O379">
        <f>(M379*21)/100</f>
        <v>0</v>
      </c>
      <c r="P379" t="s">
        <v>27</v>
      </c>
    </row>
    <row r="380" spans="1:16" x14ac:dyDescent="0.2">
      <c r="A380" s="37" t="s">
        <v>54</v>
      </c>
      <c r="E380" s="41" t="s">
        <v>5</v>
      </c>
    </row>
    <row r="381" spans="1:16" x14ac:dyDescent="0.2">
      <c r="A381" s="37" t="s">
        <v>55</v>
      </c>
      <c r="E381" s="42" t="s">
        <v>5</v>
      </c>
    </row>
    <row r="382" spans="1:16" ht="102" x14ac:dyDescent="0.2">
      <c r="A382" t="s">
        <v>57</v>
      </c>
      <c r="E382" s="41" t="s">
        <v>4737</v>
      </c>
    </row>
    <row r="383" spans="1:16" x14ac:dyDescent="0.2">
      <c r="A383" t="s">
        <v>49</v>
      </c>
      <c r="B383" s="36" t="s">
        <v>396</v>
      </c>
      <c r="C383" s="36" t="s">
        <v>4740</v>
      </c>
      <c r="D383" s="37" t="s">
        <v>47</v>
      </c>
      <c r="E383" s="13" t="s">
        <v>4741</v>
      </c>
      <c r="F383" s="38" t="s">
        <v>52</v>
      </c>
      <c r="G383" s="39">
        <v>4</v>
      </c>
      <c r="H383" s="38">
        <v>0</v>
      </c>
      <c r="I383" s="38">
        <f>ROUND(G383*H383,6)</f>
        <v>0</v>
      </c>
      <c r="L383" s="40">
        <v>0</v>
      </c>
      <c r="M383" s="34">
        <f>ROUND(ROUND(L383,2)*ROUND(G383,3),2)</f>
        <v>0</v>
      </c>
      <c r="N383" s="38" t="s">
        <v>4503</v>
      </c>
      <c r="O383">
        <f>(M383*21)/100</f>
        <v>0</v>
      </c>
      <c r="P383" t="s">
        <v>27</v>
      </c>
    </row>
    <row r="384" spans="1:16" x14ac:dyDescent="0.2">
      <c r="A384" s="37" t="s">
        <v>54</v>
      </c>
      <c r="E384" s="41" t="s">
        <v>5</v>
      </c>
    </row>
    <row r="385" spans="1:16" x14ac:dyDescent="0.2">
      <c r="A385" s="37" t="s">
        <v>55</v>
      </c>
      <c r="E385" s="42" t="s">
        <v>5</v>
      </c>
    </row>
    <row r="386" spans="1:16" ht="102" x14ac:dyDescent="0.2">
      <c r="A386" t="s">
        <v>57</v>
      </c>
      <c r="E386" s="41" t="s">
        <v>4737</v>
      </c>
    </row>
    <row r="387" spans="1:16" x14ac:dyDescent="0.2">
      <c r="A387" t="s">
        <v>49</v>
      </c>
      <c r="B387" s="36" t="s">
        <v>399</v>
      </c>
      <c r="C387" s="36" t="s">
        <v>4742</v>
      </c>
      <c r="D387" s="37" t="s">
        <v>47</v>
      </c>
      <c r="E387" s="13" t="s">
        <v>4743</v>
      </c>
      <c r="F387" s="38" t="s">
        <v>52</v>
      </c>
      <c r="G387" s="39">
        <v>4</v>
      </c>
      <c r="H387" s="38">
        <v>0</v>
      </c>
      <c r="I387" s="38">
        <f>ROUND(G387*H387,6)</f>
        <v>0</v>
      </c>
      <c r="L387" s="40">
        <v>0</v>
      </c>
      <c r="M387" s="34">
        <f>ROUND(ROUND(L387,2)*ROUND(G387,3),2)</f>
        <v>0</v>
      </c>
      <c r="N387" s="38" t="s">
        <v>4503</v>
      </c>
      <c r="O387">
        <f>(M387*21)/100</f>
        <v>0</v>
      </c>
      <c r="P387" t="s">
        <v>27</v>
      </c>
    </row>
    <row r="388" spans="1:16" x14ac:dyDescent="0.2">
      <c r="A388" s="37" t="s">
        <v>54</v>
      </c>
      <c r="E388" s="41" t="s">
        <v>5</v>
      </c>
    </row>
    <row r="389" spans="1:16" x14ac:dyDescent="0.2">
      <c r="A389" s="37" t="s">
        <v>55</v>
      </c>
      <c r="E389" s="42" t="s">
        <v>5</v>
      </c>
    </row>
    <row r="390" spans="1:16" ht="102" x14ac:dyDescent="0.2">
      <c r="A390" t="s">
        <v>57</v>
      </c>
      <c r="E390" s="41" t="s">
        <v>4737</v>
      </c>
    </row>
    <row r="391" spans="1:16" x14ac:dyDescent="0.2">
      <c r="A391" t="s">
        <v>49</v>
      </c>
      <c r="B391" s="36" t="s">
        <v>402</v>
      </c>
      <c r="C391" s="36" t="s">
        <v>4744</v>
      </c>
      <c r="D391" s="37" t="s">
        <v>47</v>
      </c>
      <c r="E391" s="13" t="s">
        <v>4745</v>
      </c>
      <c r="F391" s="38" t="s">
        <v>819</v>
      </c>
      <c r="G391" s="39">
        <v>390</v>
      </c>
      <c r="H391" s="38">
        <v>0</v>
      </c>
      <c r="I391" s="38">
        <f>ROUND(G391*H391,6)</f>
        <v>0</v>
      </c>
      <c r="L391" s="40">
        <v>0</v>
      </c>
      <c r="M391" s="34">
        <f>ROUND(ROUND(L391,2)*ROUND(G391,3),2)</f>
        <v>0</v>
      </c>
      <c r="N391" s="38" t="s">
        <v>4503</v>
      </c>
      <c r="O391">
        <f>(M391*21)/100</f>
        <v>0</v>
      </c>
      <c r="P391" t="s">
        <v>27</v>
      </c>
    </row>
    <row r="392" spans="1:16" x14ac:dyDescent="0.2">
      <c r="A392" s="37" t="s">
        <v>54</v>
      </c>
      <c r="E392" s="41" t="s">
        <v>5</v>
      </c>
    </row>
    <row r="393" spans="1:16" x14ac:dyDescent="0.2">
      <c r="A393" s="37" t="s">
        <v>55</v>
      </c>
      <c r="E393" s="42" t="s">
        <v>5</v>
      </c>
    </row>
    <row r="394" spans="1:16" ht="114.75" x14ac:dyDescent="0.2">
      <c r="A394" t="s">
        <v>57</v>
      </c>
      <c r="E394" s="41" t="s">
        <v>4746</v>
      </c>
    </row>
    <row r="395" spans="1:16" x14ac:dyDescent="0.2">
      <c r="A395" t="s">
        <v>49</v>
      </c>
      <c r="B395" s="36" t="s">
        <v>405</v>
      </c>
      <c r="C395" s="36" t="s">
        <v>4747</v>
      </c>
      <c r="D395" s="37" t="s">
        <v>47</v>
      </c>
      <c r="E395" s="13" t="s">
        <v>4748</v>
      </c>
      <c r="F395" s="38" t="s">
        <v>52</v>
      </c>
      <c r="G395" s="39">
        <v>66</v>
      </c>
      <c r="H395" s="38">
        <v>0</v>
      </c>
      <c r="I395" s="38">
        <f>ROUND(G395*H395,6)</f>
        <v>0</v>
      </c>
      <c r="L395" s="40">
        <v>0</v>
      </c>
      <c r="M395" s="34">
        <f>ROUND(ROUND(L395,2)*ROUND(G395,3),2)</f>
        <v>0</v>
      </c>
      <c r="N395" s="38" t="s">
        <v>4503</v>
      </c>
      <c r="O395">
        <f>(M395*21)/100</f>
        <v>0</v>
      </c>
      <c r="P395" t="s">
        <v>27</v>
      </c>
    </row>
    <row r="396" spans="1:16" x14ac:dyDescent="0.2">
      <c r="A396" s="37" t="s">
        <v>54</v>
      </c>
      <c r="E396" s="41" t="s">
        <v>5</v>
      </c>
    </row>
    <row r="397" spans="1:16" x14ac:dyDescent="0.2">
      <c r="A397" s="37" t="s">
        <v>55</v>
      </c>
      <c r="E397" s="42" t="s">
        <v>5</v>
      </c>
    </row>
    <row r="398" spans="1:16" ht="102" x14ac:dyDescent="0.2">
      <c r="A398" t="s">
        <v>57</v>
      </c>
      <c r="E398" s="41" t="s">
        <v>4749</v>
      </c>
    </row>
    <row r="399" spans="1:16" x14ac:dyDescent="0.2">
      <c r="A399" t="s">
        <v>49</v>
      </c>
      <c r="B399" s="36" t="s">
        <v>409</v>
      </c>
      <c r="C399" s="36" t="s">
        <v>4750</v>
      </c>
      <c r="D399" s="37" t="s">
        <v>47</v>
      </c>
      <c r="E399" s="13" t="s">
        <v>4751</v>
      </c>
      <c r="F399" s="38" t="s">
        <v>52</v>
      </c>
      <c r="G399" s="39">
        <v>10</v>
      </c>
      <c r="H399" s="38">
        <v>0</v>
      </c>
      <c r="I399" s="38">
        <f>ROUND(G399*H399,6)</f>
        <v>0</v>
      </c>
      <c r="L399" s="40">
        <v>0</v>
      </c>
      <c r="M399" s="34">
        <f>ROUND(ROUND(L399,2)*ROUND(G399,3),2)</f>
        <v>0</v>
      </c>
      <c r="N399" s="38" t="s">
        <v>4503</v>
      </c>
      <c r="O399">
        <f>(M399*21)/100</f>
        <v>0</v>
      </c>
      <c r="P399" t="s">
        <v>27</v>
      </c>
    </row>
    <row r="400" spans="1:16" x14ac:dyDescent="0.2">
      <c r="A400" s="37" t="s">
        <v>54</v>
      </c>
      <c r="E400" s="41" t="s">
        <v>5</v>
      </c>
    </row>
    <row r="401" spans="1:16" x14ac:dyDescent="0.2">
      <c r="A401" s="37" t="s">
        <v>55</v>
      </c>
      <c r="E401" s="42" t="s">
        <v>5</v>
      </c>
    </row>
    <row r="402" spans="1:16" ht="102" x14ac:dyDescent="0.2">
      <c r="A402" t="s">
        <v>57</v>
      </c>
      <c r="E402" s="41" t="s">
        <v>4749</v>
      </c>
    </row>
    <row r="403" spans="1:16" x14ac:dyDescent="0.2">
      <c r="A403" t="s">
        <v>49</v>
      </c>
      <c r="B403" s="36" t="s">
        <v>413</v>
      </c>
      <c r="C403" s="36" t="s">
        <v>4752</v>
      </c>
      <c r="D403" s="37" t="s">
        <v>47</v>
      </c>
      <c r="E403" s="13" t="s">
        <v>4753</v>
      </c>
      <c r="F403" s="38" t="s">
        <v>52</v>
      </c>
      <c r="G403" s="39">
        <v>3</v>
      </c>
      <c r="H403" s="38">
        <v>0</v>
      </c>
      <c r="I403" s="38">
        <f>ROUND(G403*H403,6)</f>
        <v>0</v>
      </c>
      <c r="L403" s="40">
        <v>0</v>
      </c>
      <c r="M403" s="34">
        <f>ROUND(ROUND(L403,2)*ROUND(G403,3),2)</f>
        <v>0</v>
      </c>
      <c r="N403" s="38" t="s">
        <v>4503</v>
      </c>
      <c r="O403">
        <f>(M403*21)/100</f>
        <v>0</v>
      </c>
      <c r="P403" t="s">
        <v>27</v>
      </c>
    </row>
    <row r="404" spans="1:16" x14ac:dyDescent="0.2">
      <c r="A404" s="37" t="s">
        <v>54</v>
      </c>
      <c r="E404" s="41" t="s">
        <v>5</v>
      </c>
    </row>
    <row r="405" spans="1:16" x14ac:dyDescent="0.2">
      <c r="A405" s="37" t="s">
        <v>55</v>
      </c>
      <c r="E405" s="42" t="s">
        <v>5</v>
      </c>
    </row>
    <row r="406" spans="1:16" ht="102" x14ac:dyDescent="0.2">
      <c r="A406" t="s">
        <v>57</v>
      </c>
      <c r="E406" s="41" t="s">
        <v>4749</v>
      </c>
    </row>
    <row r="407" spans="1:16" x14ac:dyDescent="0.2">
      <c r="A407" t="s">
        <v>49</v>
      </c>
      <c r="B407" s="36" t="s">
        <v>417</v>
      </c>
      <c r="C407" s="36" t="s">
        <v>4754</v>
      </c>
      <c r="D407" s="37" t="s">
        <v>47</v>
      </c>
      <c r="E407" s="13" t="s">
        <v>4755</v>
      </c>
      <c r="F407" s="38" t="s">
        <v>52</v>
      </c>
      <c r="G407" s="39">
        <v>1</v>
      </c>
      <c r="H407" s="38">
        <v>0</v>
      </c>
      <c r="I407" s="38">
        <f>ROUND(G407*H407,6)</f>
        <v>0</v>
      </c>
      <c r="L407" s="40">
        <v>0</v>
      </c>
      <c r="M407" s="34">
        <f>ROUND(ROUND(L407,2)*ROUND(G407,3),2)</f>
        <v>0</v>
      </c>
      <c r="N407" s="38" t="s">
        <v>4503</v>
      </c>
      <c r="O407">
        <f>(M407*21)/100</f>
        <v>0</v>
      </c>
      <c r="P407" t="s">
        <v>27</v>
      </c>
    </row>
    <row r="408" spans="1:16" x14ac:dyDescent="0.2">
      <c r="A408" s="37" t="s">
        <v>54</v>
      </c>
      <c r="E408" s="41" t="s">
        <v>5</v>
      </c>
    </row>
    <row r="409" spans="1:16" x14ac:dyDescent="0.2">
      <c r="A409" s="37" t="s">
        <v>55</v>
      </c>
      <c r="E409" s="42" t="s">
        <v>5</v>
      </c>
    </row>
    <row r="410" spans="1:16" ht="102" x14ac:dyDescent="0.2">
      <c r="A410" t="s">
        <v>57</v>
      </c>
      <c r="E410" s="41" t="s">
        <v>4749</v>
      </c>
    </row>
    <row r="411" spans="1:16" x14ac:dyDescent="0.2">
      <c r="A411" t="s">
        <v>49</v>
      </c>
      <c r="B411" s="36" t="s">
        <v>1198</v>
      </c>
      <c r="C411" s="36" t="s">
        <v>4756</v>
      </c>
      <c r="D411" s="37" t="s">
        <v>47</v>
      </c>
      <c r="E411" s="13" t="s">
        <v>4757</v>
      </c>
      <c r="F411" s="38" t="s">
        <v>52</v>
      </c>
      <c r="G411" s="39">
        <v>2</v>
      </c>
      <c r="H411" s="38">
        <v>0</v>
      </c>
      <c r="I411" s="38">
        <f>ROUND(G411*H411,6)</f>
        <v>0</v>
      </c>
      <c r="L411" s="40">
        <v>0</v>
      </c>
      <c r="M411" s="34">
        <f>ROUND(ROUND(L411,2)*ROUND(G411,3),2)</f>
        <v>0</v>
      </c>
      <c r="N411" s="38" t="s">
        <v>4503</v>
      </c>
      <c r="O411">
        <f>(M411*21)/100</f>
        <v>0</v>
      </c>
      <c r="P411" t="s">
        <v>27</v>
      </c>
    </row>
    <row r="412" spans="1:16" x14ac:dyDescent="0.2">
      <c r="A412" s="37" t="s">
        <v>54</v>
      </c>
      <c r="E412" s="41" t="s">
        <v>5</v>
      </c>
    </row>
    <row r="413" spans="1:16" x14ac:dyDescent="0.2">
      <c r="A413" s="37" t="s">
        <v>55</v>
      </c>
      <c r="E413" s="42" t="s">
        <v>5</v>
      </c>
    </row>
    <row r="414" spans="1:16" ht="102" x14ac:dyDescent="0.2">
      <c r="A414" t="s">
        <v>57</v>
      </c>
      <c r="E414" s="41" t="s">
        <v>4749</v>
      </c>
    </row>
    <row r="415" spans="1:16" x14ac:dyDescent="0.2">
      <c r="A415" t="s">
        <v>49</v>
      </c>
      <c r="B415" s="36" t="s">
        <v>1199</v>
      </c>
      <c r="C415" s="36" t="s">
        <v>4758</v>
      </c>
      <c r="D415" s="37" t="s">
        <v>47</v>
      </c>
      <c r="E415" s="13" t="s">
        <v>4759</v>
      </c>
      <c r="F415" s="38" t="s">
        <v>52</v>
      </c>
      <c r="G415" s="39">
        <v>6</v>
      </c>
      <c r="H415" s="38">
        <v>0</v>
      </c>
      <c r="I415" s="38">
        <f>ROUND(G415*H415,6)</f>
        <v>0</v>
      </c>
      <c r="L415" s="40">
        <v>0</v>
      </c>
      <c r="M415" s="34">
        <f>ROUND(ROUND(L415,2)*ROUND(G415,3),2)</f>
        <v>0</v>
      </c>
      <c r="N415" s="38" t="s">
        <v>4503</v>
      </c>
      <c r="O415">
        <f>(M415*21)/100</f>
        <v>0</v>
      </c>
      <c r="P415" t="s">
        <v>27</v>
      </c>
    </row>
    <row r="416" spans="1:16" x14ac:dyDescent="0.2">
      <c r="A416" s="37" t="s">
        <v>54</v>
      </c>
      <c r="E416" s="41" t="s">
        <v>5</v>
      </c>
    </row>
    <row r="417" spans="1:16" x14ac:dyDescent="0.2">
      <c r="A417" s="37" t="s">
        <v>55</v>
      </c>
      <c r="E417" s="42" t="s">
        <v>5</v>
      </c>
    </row>
    <row r="418" spans="1:16" ht="102" x14ac:dyDescent="0.2">
      <c r="A418" t="s">
        <v>57</v>
      </c>
      <c r="E418" s="41" t="s">
        <v>4749</v>
      </c>
    </row>
    <row r="419" spans="1:16" x14ac:dyDescent="0.2">
      <c r="A419" t="s">
        <v>49</v>
      </c>
      <c r="B419" s="36" t="s">
        <v>1200</v>
      </c>
      <c r="C419" s="36" t="s">
        <v>4760</v>
      </c>
      <c r="D419" s="37" t="s">
        <v>47</v>
      </c>
      <c r="E419" s="13" t="s">
        <v>4761</v>
      </c>
      <c r="F419" s="38" t="s">
        <v>52</v>
      </c>
      <c r="G419" s="39">
        <v>2</v>
      </c>
      <c r="H419" s="38">
        <v>0</v>
      </c>
      <c r="I419" s="38">
        <f>ROUND(G419*H419,6)</f>
        <v>0</v>
      </c>
      <c r="L419" s="40">
        <v>0</v>
      </c>
      <c r="M419" s="34">
        <f>ROUND(ROUND(L419,2)*ROUND(G419,3),2)</f>
        <v>0</v>
      </c>
      <c r="N419" s="38" t="s">
        <v>4503</v>
      </c>
      <c r="O419">
        <f>(M419*21)/100</f>
        <v>0</v>
      </c>
      <c r="P419" t="s">
        <v>27</v>
      </c>
    </row>
    <row r="420" spans="1:16" x14ac:dyDescent="0.2">
      <c r="A420" s="37" t="s">
        <v>54</v>
      </c>
      <c r="E420" s="41" t="s">
        <v>5</v>
      </c>
    </row>
    <row r="421" spans="1:16" x14ac:dyDescent="0.2">
      <c r="A421" s="37" t="s">
        <v>55</v>
      </c>
      <c r="E421" s="42" t="s">
        <v>5</v>
      </c>
    </row>
    <row r="422" spans="1:16" ht="102" x14ac:dyDescent="0.2">
      <c r="A422" t="s">
        <v>57</v>
      </c>
      <c r="E422" s="41" t="s">
        <v>4749</v>
      </c>
    </row>
    <row r="423" spans="1:16" ht="25.5" x14ac:dyDescent="0.2">
      <c r="A423" t="s">
        <v>49</v>
      </c>
      <c r="B423" s="36" t="s">
        <v>1201</v>
      </c>
      <c r="C423" s="36" t="s">
        <v>4762</v>
      </c>
      <c r="D423" s="37" t="s">
        <v>47</v>
      </c>
      <c r="E423" s="13" t="s">
        <v>4763</v>
      </c>
      <c r="F423" s="38" t="s">
        <v>52</v>
      </c>
      <c r="G423" s="39">
        <v>4</v>
      </c>
      <c r="H423" s="38">
        <v>0</v>
      </c>
      <c r="I423" s="38">
        <f>ROUND(G423*H423,6)</f>
        <v>0</v>
      </c>
      <c r="L423" s="40">
        <v>0</v>
      </c>
      <c r="M423" s="34">
        <f>ROUND(ROUND(L423,2)*ROUND(G423,3),2)</f>
        <v>0</v>
      </c>
      <c r="N423" s="38" t="s">
        <v>4503</v>
      </c>
      <c r="O423">
        <f>(M423*21)/100</f>
        <v>0</v>
      </c>
      <c r="P423" t="s">
        <v>27</v>
      </c>
    </row>
    <row r="424" spans="1:16" x14ac:dyDescent="0.2">
      <c r="A424" s="37" t="s">
        <v>54</v>
      </c>
      <c r="E424" s="41" t="s">
        <v>5</v>
      </c>
    </row>
    <row r="425" spans="1:16" x14ac:dyDescent="0.2">
      <c r="A425" s="37" t="s">
        <v>55</v>
      </c>
      <c r="E425" s="42" t="s">
        <v>5</v>
      </c>
    </row>
    <row r="426" spans="1:16" ht="102" x14ac:dyDescent="0.2">
      <c r="A426" t="s">
        <v>57</v>
      </c>
      <c r="E426" s="41" t="s">
        <v>4749</v>
      </c>
    </row>
    <row r="427" spans="1:16" x14ac:dyDescent="0.2">
      <c r="A427" t="s">
        <v>49</v>
      </c>
      <c r="B427" s="36" t="s">
        <v>1202</v>
      </c>
      <c r="C427" s="36" t="s">
        <v>4764</v>
      </c>
      <c r="D427" s="37" t="s">
        <v>47</v>
      </c>
      <c r="E427" s="13" t="s">
        <v>4765</v>
      </c>
      <c r="F427" s="38" t="s">
        <v>52</v>
      </c>
      <c r="G427" s="39">
        <v>8</v>
      </c>
      <c r="H427" s="38">
        <v>0</v>
      </c>
      <c r="I427" s="38">
        <f>ROUND(G427*H427,6)</f>
        <v>0</v>
      </c>
      <c r="L427" s="40">
        <v>0</v>
      </c>
      <c r="M427" s="34">
        <f>ROUND(ROUND(L427,2)*ROUND(G427,3),2)</f>
        <v>0</v>
      </c>
      <c r="N427" s="38" t="s">
        <v>4503</v>
      </c>
      <c r="O427">
        <f>(M427*21)/100</f>
        <v>0</v>
      </c>
      <c r="P427" t="s">
        <v>27</v>
      </c>
    </row>
    <row r="428" spans="1:16" x14ac:dyDescent="0.2">
      <c r="A428" s="37" t="s">
        <v>54</v>
      </c>
      <c r="E428" s="41" t="s">
        <v>5</v>
      </c>
    </row>
    <row r="429" spans="1:16" x14ac:dyDescent="0.2">
      <c r="A429" s="37" t="s">
        <v>55</v>
      </c>
      <c r="E429" s="42" t="s">
        <v>5</v>
      </c>
    </row>
    <row r="430" spans="1:16" ht="102" x14ac:dyDescent="0.2">
      <c r="A430" t="s">
        <v>57</v>
      </c>
      <c r="E430" s="41" t="s">
        <v>4749</v>
      </c>
    </row>
    <row r="431" spans="1:16" ht="25.5" x14ac:dyDescent="0.2">
      <c r="A431" t="s">
        <v>49</v>
      </c>
      <c r="B431" s="36" t="s">
        <v>1203</v>
      </c>
      <c r="C431" s="36" t="s">
        <v>4766</v>
      </c>
      <c r="D431" s="37" t="s">
        <v>47</v>
      </c>
      <c r="E431" s="13" t="s">
        <v>4767</v>
      </c>
      <c r="F431" s="38" t="s">
        <v>52</v>
      </c>
      <c r="G431" s="39">
        <v>8</v>
      </c>
      <c r="H431" s="38">
        <v>0</v>
      </c>
      <c r="I431" s="38">
        <f>ROUND(G431*H431,6)</f>
        <v>0</v>
      </c>
      <c r="L431" s="40">
        <v>0</v>
      </c>
      <c r="M431" s="34">
        <f>ROUND(ROUND(L431,2)*ROUND(G431,3),2)</f>
        <v>0</v>
      </c>
      <c r="N431" s="38" t="s">
        <v>4503</v>
      </c>
      <c r="O431">
        <f>(M431*21)/100</f>
        <v>0</v>
      </c>
      <c r="P431" t="s">
        <v>27</v>
      </c>
    </row>
    <row r="432" spans="1:16" x14ac:dyDescent="0.2">
      <c r="A432" s="37" t="s">
        <v>54</v>
      </c>
      <c r="E432" s="41" t="s">
        <v>5</v>
      </c>
    </row>
    <row r="433" spans="1:16" x14ac:dyDescent="0.2">
      <c r="A433" s="37" t="s">
        <v>55</v>
      </c>
      <c r="E433" s="42" t="s">
        <v>5</v>
      </c>
    </row>
    <row r="434" spans="1:16" ht="102" x14ac:dyDescent="0.2">
      <c r="A434" t="s">
        <v>57</v>
      </c>
      <c r="E434" s="41" t="s">
        <v>4749</v>
      </c>
    </row>
    <row r="435" spans="1:16" x14ac:dyDescent="0.2">
      <c r="A435" t="s">
        <v>49</v>
      </c>
      <c r="B435" s="36" t="s">
        <v>1204</v>
      </c>
      <c r="C435" s="36" t="s">
        <v>4768</v>
      </c>
      <c r="D435" s="37" t="s">
        <v>47</v>
      </c>
      <c r="E435" s="13" t="s">
        <v>4769</v>
      </c>
      <c r="F435" s="38" t="s">
        <v>52</v>
      </c>
      <c r="G435" s="39">
        <v>306</v>
      </c>
      <c r="H435" s="38">
        <v>0</v>
      </c>
      <c r="I435" s="38">
        <f>ROUND(G435*H435,6)</f>
        <v>0</v>
      </c>
      <c r="L435" s="40">
        <v>0</v>
      </c>
      <c r="M435" s="34">
        <f>ROUND(ROUND(L435,2)*ROUND(G435,3),2)</f>
        <v>0</v>
      </c>
      <c r="N435" s="38" t="s">
        <v>4503</v>
      </c>
      <c r="O435">
        <f>(M435*21)/100</f>
        <v>0</v>
      </c>
      <c r="P435" t="s">
        <v>27</v>
      </c>
    </row>
    <row r="436" spans="1:16" x14ac:dyDescent="0.2">
      <c r="A436" s="37" t="s">
        <v>54</v>
      </c>
      <c r="E436" s="41" t="s">
        <v>5</v>
      </c>
    </row>
    <row r="437" spans="1:16" x14ac:dyDescent="0.2">
      <c r="A437" s="37" t="s">
        <v>55</v>
      </c>
      <c r="E437" s="42" t="s">
        <v>5</v>
      </c>
    </row>
    <row r="438" spans="1:16" ht="102" x14ac:dyDescent="0.2">
      <c r="A438" t="s">
        <v>57</v>
      </c>
      <c r="E438" s="41" t="s">
        <v>4749</v>
      </c>
    </row>
    <row r="439" spans="1:16" x14ac:dyDescent="0.2">
      <c r="A439" t="s">
        <v>49</v>
      </c>
      <c r="B439" s="36" t="s">
        <v>1205</v>
      </c>
      <c r="C439" s="36" t="s">
        <v>4770</v>
      </c>
      <c r="D439" s="37" t="s">
        <v>47</v>
      </c>
      <c r="E439" s="13" t="s">
        <v>4771</v>
      </c>
      <c r="F439" s="38" t="s">
        <v>52</v>
      </c>
      <c r="G439" s="39">
        <v>19</v>
      </c>
      <c r="H439" s="38">
        <v>0</v>
      </c>
      <c r="I439" s="38">
        <f>ROUND(G439*H439,6)</f>
        <v>0</v>
      </c>
      <c r="L439" s="40">
        <v>0</v>
      </c>
      <c r="M439" s="34">
        <f>ROUND(ROUND(L439,2)*ROUND(G439,3),2)</f>
        <v>0</v>
      </c>
      <c r="N439" s="38" t="s">
        <v>4503</v>
      </c>
      <c r="O439">
        <f>(M439*21)/100</f>
        <v>0</v>
      </c>
      <c r="P439" t="s">
        <v>27</v>
      </c>
    </row>
    <row r="440" spans="1:16" x14ac:dyDescent="0.2">
      <c r="A440" s="37" t="s">
        <v>54</v>
      </c>
      <c r="E440" s="41" t="s">
        <v>5</v>
      </c>
    </row>
    <row r="441" spans="1:16" x14ac:dyDescent="0.2">
      <c r="A441" s="37" t="s">
        <v>55</v>
      </c>
      <c r="E441" s="42" t="s">
        <v>5</v>
      </c>
    </row>
    <row r="442" spans="1:16" ht="102" x14ac:dyDescent="0.2">
      <c r="A442" t="s">
        <v>57</v>
      </c>
      <c r="E442" s="41" t="s">
        <v>4749</v>
      </c>
    </row>
    <row r="443" spans="1:16" x14ac:dyDescent="0.2">
      <c r="A443" t="s">
        <v>49</v>
      </c>
      <c r="B443" s="36" t="s">
        <v>1206</v>
      </c>
      <c r="C443" s="36" t="s">
        <v>4772</v>
      </c>
      <c r="D443" s="37" t="s">
        <v>47</v>
      </c>
      <c r="E443" s="13" t="s">
        <v>4773</v>
      </c>
      <c r="F443" s="38" t="s">
        <v>52</v>
      </c>
      <c r="G443" s="39">
        <v>32</v>
      </c>
      <c r="H443" s="38">
        <v>0</v>
      </c>
      <c r="I443" s="38">
        <f>ROUND(G443*H443,6)</f>
        <v>0</v>
      </c>
      <c r="L443" s="40">
        <v>0</v>
      </c>
      <c r="M443" s="34">
        <f>ROUND(ROUND(L443,2)*ROUND(G443,3),2)</f>
        <v>0</v>
      </c>
      <c r="N443" s="38" t="s">
        <v>4503</v>
      </c>
      <c r="O443">
        <f>(M443*21)/100</f>
        <v>0</v>
      </c>
      <c r="P443" t="s">
        <v>27</v>
      </c>
    </row>
    <row r="444" spans="1:16" x14ac:dyDescent="0.2">
      <c r="A444" s="37" t="s">
        <v>54</v>
      </c>
      <c r="E444" s="41" t="s">
        <v>5</v>
      </c>
    </row>
    <row r="445" spans="1:16" x14ac:dyDescent="0.2">
      <c r="A445" s="37" t="s">
        <v>55</v>
      </c>
      <c r="E445" s="42" t="s">
        <v>5</v>
      </c>
    </row>
    <row r="446" spans="1:16" ht="102" x14ac:dyDescent="0.2">
      <c r="A446" t="s">
        <v>57</v>
      </c>
      <c r="E446" s="41" t="s">
        <v>4749</v>
      </c>
    </row>
    <row r="447" spans="1:16" x14ac:dyDescent="0.2">
      <c r="A447" t="s">
        <v>49</v>
      </c>
      <c r="B447" s="36" t="s">
        <v>1207</v>
      </c>
      <c r="C447" s="36" t="s">
        <v>4774</v>
      </c>
      <c r="D447" s="37" t="s">
        <v>47</v>
      </c>
      <c r="E447" s="13" t="s">
        <v>4775</v>
      </c>
      <c r="F447" s="38" t="s">
        <v>52</v>
      </c>
      <c r="G447" s="39">
        <v>4</v>
      </c>
      <c r="H447" s="38">
        <v>0</v>
      </c>
      <c r="I447" s="38">
        <f>ROUND(G447*H447,6)</f>
        <v>0</v>
      </c>
      <c r="L447" s="40">
        <v>0</v>
      </c>
      <c r="M447" s="34">
        <f>ROUND(ROUND(L447,2)*ROUND(G447,3),2)</f>
        <v>0</v>
      </c>
      <c r="N447" s="38" t="s">
        <v>4503</v>
      </c>
      <c r="O447">
        <f>(M447*21)/100</f>
        <v>0</v>
      </c>
      <c r="P447" t="s">
        <v>27</v>
      </c>
    </row>
    <row r="448" spans="1:16" x14ac:dyDescent="0.2">
      <c r="A448" s="37" t="s">
        <v>54</v>
      </c>
      <c r="E448" s="41" t="s">
        <v>5</v>
      </c>
    </row>
    <row r="449" spans="1:16" x14ac:dyDescent="0.2">
      <c r="A449" s="37" t="s">
        <v>55</v>
      </c>
      <c r="E449" s="42" t="s">
        <v>5</v>
      </c>
    </row>
    <row r="450" spans="1:16" ht="102" x14ac:dyDescent="0.2">
      <c r="A450" t="s">
        <v>57</v>
      </c>
      <c r="E450" s="41" t="s">
        <v>4749</v>
      </c>
    </row>
    <row r="451" spans="1:16" x14ac:dyDescent="0.2">
      <c r="A451" t="s">
        <v>49</v>
      </c>
      <c r="B451" s="36" t="s">
        <v>1208</v>
      </c>
      <c r="C451" s="36" t="s">
        <v>4776</v>
      </c>
      <c r="D451" s="37" t="s">
        <v>47</v>
      </c>
      <c r="E451" s="13" t="s">
        <v>4777</v>
      </c>
      <c r="F451" s="38" t="s">
        <v>52</v>
      </c>
      <c r="G451" s="39">
        <v>2</v>
      </c>
      <c r="H451" s="38">
        <v>0</v>
      </c>
      <c r="I451" s="38">
        <f>ROUND(G451*H451,6)</f>
        <v>0</v>
      </c>
      <c r="L451" s="40">
        <v>0</v>
      </c>
      <c r="M451" s="34">
        <f>ROUND(ROUND(L451,2)*ROUND(G451,3),2)</f>
        <v>0</v>
      </c>
      <c r="N451" s="38" t="s">
        <v>4503</v>
      </c>
      <c r="O451">
        <f>(M451*21)/100</f>
        <v>0</v>
      </c>
      <c r="P451" t="s">
        <v>27</v>
      </c>
    </row>
    <row r="452" spans="1:16" x14ac:dyDescent="0.2">
      <c r="A452" s="37" t="s">
        <v>54</v>
      </c>
      <c r="E452" s="41" t="s">
        <v>5</v>
      </c>
    </row>
    <row r="453" spans="1:16" x14ac:dyDescent="0.2">
      <c r="A453" s="37" t="s">
        <v>55</v>
      </c>
      <c r="E453" s="42" t="s">
        <v>5</v>
      </c>
    </row>
    <row r="454" spans="1:16" ht="102" x14ac:dyDescent="0.2">
      <c r="A454" t="s">
        <v>57</v>
      </c>
      <c r="E454" s="41" t="s">
        <v>4749</v>
      </c>
    </row>
    <row r="455" spans="1:16" x14ac:dyDescent="0.2">
      <c r="A455" t="s">
        <v>49</v>
      </c>
      <c r="B455" s="36" t="s">
        <v>1209</v>
      </c>
      <c r="C455" s="36" t="s">
        <v>4778</v>
      </c>
      <c r="D455" s="37" t="s">
        <v>47</v>
      </c>
      <c r="E455" s="13" t="s">
        <v>4779</v>
      </c>
      <c r="F455" s="38" t="s">
        <v>288</v>
      </c>
      <c r="G455" s="39">
        <v>1522</v>
      </c>
      <c r="H455" s="38">
        <v>0</v>
      </c>
      <c r="I455" s="38">
        <f>ROUND(G455*H455,6)</f>
        <v>0</v>
      </c>
      <c r="L455" s="40">
        <v>0</v>
      </c>
      <c r="M455" s="34">
        <f>ROUND(ROUND(L455,2)*ROUND(G455,3),2)</f>
        <v>0</v>
      </c>
      <c r="N455" s="38" t="s">
        <v>4503</v>
      </c>
      <c r="O455">
        <f>(M455*21)/100</f>
        <v>0</v>
      </c>
      <c r="P455" t="s">
        <v>27</v>
      </c>
    </row>
    <row r="456" spans="1:16" x14ac:dyDescent="0.2">
      <c r="A456" s="37" t="s">
        <v>54</v>
      </c>
      <c r="E456" s="41" t="s">
        <v>5</v>
      </c>
    </row>
    <row r="457" spans="1:16" x14ac:dyDescent="0.2">
      <c r="A457" s="37" t="s">
        <v>55</v>
      </c>
      <c r="E457" s="42" t="s">
        <v>5</v>
      </c>
    </row>
    <row r="458" spans="1:16" ht="102" x14ac:dyDescent="0.2">
      <c r="A458" t="s">
        <v>57</v>
      </c>
      <c r="E458" s="41" t="s">
        <v>4780</v>
      </c>
    </row>
    <row r="459" spans="1:16" x14ac:dyDescent="0.2">
      <c r="A459" t="s">
        <v>49</v>
      </c>
      <c r="B459" s="36" t="s">
        <v>1210</v>
      </c>
      <c r="C459" s="36" t="s">
        <v>4781</v>
      </c>
      <c r="D459" s="37" t="s">
        <v>47</v>
      </c>
      <c r="E459" s="13" t="s">
        <v>4782</v>
      </c>
      <c r="F459" s="38" t="s">
        <v>288</v>
      </c>
      <c r="G459" s="39">
        <v>1522</v>
      </c>
      <c r="H459" s="38">
        <v>0</v>
      </c>
      <c r="I459" s="38">
        <f>ROUND(G459*H459,6)</f>
        <v>0</v>
      </c>
      <c r="L459" s="40">
        <v>0</v>
      </c>
      <c r="M459" s="34">
        <f>ROUND(ROUND(L459,2)*ROUND(G459,3),2)</f>
        <v>0</v>
      </c>
      <c r="N459" s="38" t="s">
        <v>4503</v>
      </c>
      <c r="O459">
        <f>(M459*21)/100</f>
        <v>0</v>
      </c>
      <c r="P459" t="s">
        <v>27</v>
      </c>
    </row>
    <row r="460" spans="1:16" x14ac:dyDescent="0.2">
      <c r="A460" s="37" t="s">
        <v>54</v>
      </c>
      <c r="E460" s="41" t="s">
        <v>5</v>
      </c>
    </row>
    <row r="461" spans="1:16" x14ac:dyDescent="0.2">
      <c r="A461" s="37" t="s">
        <v>55</v>
      </c>
      <c r="E461" s="42" t="s">
        <v>5</v>
      </c>
    </row>
    <row r="462" spans="1:16" ht="102" x14ac:dyDescent="0.2">
      <c r="A462" t="s">
        <v>57</v>
      </c>
      <c r="E462" s="41" t="s">
        <v>4780</v>
      </c>
    </row>
    <row r="463" spans="1:16" x14ac:dyDescent="0.2">
      <c r="A463" t="s">
        <v>49</v>
      </c>
      <c r="B463" s="36" t="s">
        <v>1211</v>
      </c>
      <c r="C463" s="36" t="s">
        <v>4783</v>
      </c>
      <c r="D463" s="37" t="s">
        <v>47</v>
      </c>
      <c r="E463" s="13" t="s">
        <v>4784</v>
      </c>
      <c r="F463" s="38" t="s">
        <v>288</v>
      </c>
      <c r="G463" s="39">
        <v>283</v>
      </c>
      <c r="H463" s="38">
        <v>0</v>
      </c>
      <c r="I463" s="38">
        <f>ROUND(G463*H463,6)</f>
        <v>0</v>
      </c>
      <c r="L463" s="40">
        <v>0</v>
      </c>
      <c r="M463" s="34">
        <f>ROUND(ROUND(L463,2)*ROUND(G463,3),2)</f>
        <v>0</v>
      </c>
      <c r="N463" s="38" t="s">
        <v>4503</v>
      </c>
      <c r="O463">
        <f>(M463*21)/100</f>
        <v>0</v>
      </c>
      <c r="P463" t="s">
        <v>27</v>
      </c>
    </row>
    <row r="464" spans="1:16" x14ac:dyDescent="0.2">
      <c r="A464" s="37" t="s">
        <v>54</v>
      </c>
      <c r="E464" s="41" t="s">
        <v>5</v>
      </c>
    </row>
    <row r="465" spans="1:16" x14ac:dyDescent="0.2">
      <c r="A465" s="37" t="s">
        <v>55</v>
      </c>
      <c r="E465" s="42" t="s">
        <v>5</v>
      </c>
    </row>
    <row r="466" spans="1:16" ht="102" x14ac:dyDescent="0.2">
      <c r="A466" t="s">
        <v>57</v>
      </c>
      <c r="E466" s="41" t="s">
        <v>4780</v>
      </c>
    </row>
    <row r="467" spans="1:16" x14ac:dyDescent="0.2">
      <c r="A467" t="s">
        <v>49</v>
      </c>
      <c r="B467" s="36" t="s">
        <v>1212</v>
      </c>
      <c r="C467" s="36" t="s">
        <v>4785</v>
      </c>
      <c r="D467" s="37" t="s">
        <v>47</v>
      </c>
      <c r="E467" s="13" t="s">
        <v>4786</v>
      </c>
      <c r="F467" s="38" t="s">
        <v>4510</v>
      </c>
      <c r="G467" s="39">
        <v>799.69</v>
      </c>
      <c r="H467" s="38">
        <v>0</v>
      </c>
      <c r="I467" s="38">
        <f>ROUND(G467*H467,6)</f>
        <v>0</v>
      </c>
      <c r="L467" s="40">
        <v>0</v>
      </c>
      <c r="M467" s="34">
        <f>ROUND(ROUND(L467,2)*ROUND(G467,3),2)</f>
        <v>0</v>
      </c>
      <c r="N467" s="38" t="s">
        <v>4503</v>
      </c>
      <c r="O467">
        <f>(M467*21)/100</f>
        <v>0</v>
      </c>
      <c r="P467" t="s">
        <v>27</v>
      </c>
    </row>
    <row r="468" spans="1:16" x14ac:dyDescent="0.2">
      <c r="A468" s="37" t="s">
        <v>54</v>
      </c>
      <c r="E468" s="41" t="s">
        <v>5</v>
      </c>
    </row>
    <row r="469" spans="1:16" x14ac:dyDescent="0.2">
      <c r="A469" s="37" t="s">
        <v>55</v>
      </c>
      <c r="E469" s="42" t="s">
        <v>5</v>
      </c>
    </row>
    <row r="470" spans="1:16" ht="127.5" x14ac:dyDescent="0.2">
      <c r="A470" t="s">
        <v>57</v>
      </c>
      <c r="E470" s="41" t="s">
        <v>4787</v>
      </c>
    </row>
    <row r="471" spans="1:16" x14ac:dyDescent="0.2">
      <c r="A471" t="s">
        <v>49</v>
      </c>
      <c r="B471" s="36" t="s">
        <v>1213</v>
      </c>
      <c r="C471" s="36" t="s">
        <v>4788</v>
      </c>
      <c r="D471" s="37" t="s">
        <v>47</v>
      </c>
      <c r="E471" s="13" t="s">
        <v>4786</v>
      </c>
      <c r="F471" s="38" t="s">
        <v>4789</v>
      </c>
      <c r="G471" s="39">
        <v>5090.8</v>
      </c>
      <c r="H471" s="38">
        <v>0</v>
      </c>
      <c r="I471" s="38">
        <f>ROUND(G471*H471,6)</f>
        <v>0</v>
      </c>
      <c r="L471" s="40">
        <v>0</v>
      </c>
      <c r="M471" s="34">
        <f>ROUND(ROUND(L471,2)*ROUND(G471,3),2)</f>
        <v>0</v>
      </c>
      <c r="N471" s="38" t="s">
        <v>4503</v>
      </c>
      <c r="O471">
        <f>(M471*21)/100</f>
        <v>0</v>
      </c>
      <c r="P471" t="s">
        <v>27</v>
      </c>
    </row>
    <row r="472" spans="1:16" x14ac:dyDescent="0.2">
      <c r="A472" s="37" t="s">
        <v>54</v>
      </c>
      <c r="E472" s="41" t="s">
        <v>5</v>
      </c>
    </row>
    <row r="473" spans="1:16" x14ac:dyDescent="0.2">
      <c r="A473" s="37" t="s">
        <v>55</v>
      </c>
      <c r="E473" s="42" t="s">
        <v>5</v>
      </c>
    </row>
    <row r="474" spans="1:16" ht="127.5" x14ac:dyDescent="0.2">
      <c r="A474" t="s">
        <v>57</v>
      </c>
      <c r="E474" s="41" t="s">
        <v>4790</v>
      </c>
    </row>
    <row r="475" spans="1:16" x14ac:dyDescent="0.2">
      <c r="A475" t="s">
        <v>46</v>
      </c>
      <c r="C475" s="33" t="s">
        <v>4791</v>
      </c>
      <c r="E475" s="35" t="s">
        <v>4792</v>
      </c>
      <c r="J475" s="34">
        <f>0</f>
        <v>0</v>
      </c>
      <c r="K475" s="34">
        <f>0</f>
        <v>0</v>
      </c>
      <c r="L475" s="34">
        <f>0+L476+L480+L484+L488</f>
        <v>0</v>
      </c>
      <c r="M475" s="34">
        <f>0+M476+M480+M484+M488</f>
        <v>0</v>
      </c>
    </row>
    <row r="476" spans="1:16" x14ac:dyDescent="0.2">
      <c r="A476" t="s">
        <v>49</v>
      </c>
      <c r="B476" s="36" t="s">
        <v>1214</v>
      </c>
      <c r="C476" s="36" t="s">
        <v>4793</v>
      </c>
      <c r="D476" s="37" t="s">
        <v>47</v>
      </c>
      <c r="E476" s="13" t="s">
        <v>4794</v>
      </c>
      <c r="F476" s="38" t="s">
        <v>52</v>
      </c>
      <c r="G476" s="39">
        <v>14</v>
      </c>
      <c r="H476" s="38">
        <v>0</v>
      </c>
      <c r="I476" s="38">
        <f>ROUND(G476*H476,6)</f>
        <v>0</v>
      </c>
      <c r="L476" s="40">
        <v>0</v>
      </c>
      <c r="M476" s="34">
        <f>ROUND(ROUND(L476,2)*ROUND(G476,3),2)</f>
        <v>0</v>
      </c>
      <c r="N476" s="38" t="s">
        <v>269</v>
      </c>
      <c r="O476">
        <f>(M476*21)/100</f>
        <v>0</v>
      </c>
      <c r="P476" t="s">
        <v>27</v>
      </c>
    </row>
    <row r="477" spans="1:16" x14ac:dyDescent="0.2">
      <c r="A477" s="37" t="s">
        <v>54</v>
      </c>
      <c r="E477" s="41" t="s">
        <v>5</v>
      </c>
    </row>
    <row r="478" spans="1:16" x14ac:dyDescent="0.2">
      <c r="A478" s="37" t="s">
        <v>55</v>
      </c>
      <c r="E478" s="42" t="s">
        <v>5</v>
      </c>
    </row>
    <row r="479" spans="1:16" ht="38.25" x14ac:dyDescent="0.2">
      <c r="A479" t="s">
        <v>57</v>
      </c>
      <c r="E479" s="41" t="s">
        <v>4795</v>
      </c>
    </row>
    <row r="480" spans="1:16" x14ac:dyDescent="0.2">
      <c r="A480" t="s">
        <v>49</v>
      </c>
      <c r="B480" s="36" t="s">
        <v>1215</v>
      </c>
      <c r="C480" s="36" t="s">
        <v>4796</v>
      </c>
      <c r="D480" s="37" t="s">
        <v>47</v>
      </c>
      <c r="E480" s="13" t="s">
        <v>4797</v>
      </c>
      <c r="F480" s="38" t="s">
        <v>52</v>
      </c>
      <c r="G480" s="39">
        <v>13</v>
      </c>
      <c r="H480" s="38">
        <v>0</v>
      </c>
      <c r="I480" s="38">
        <f>ROUND(G480*H480,6)</f>
        <v>0</v>
      </c>
      <c r="L480" s="40">
        <v>0</v>
      </c>
      <c r="M480" s="34">
        <f>ROUND(ROUND(L480,2)*ROUND(G480,3),2)</f>
        <v>0</v>
      </c>
      <c r="N480" s="38" t="s">
        <v>269</v>
      </c>
      <c r="O480">
        <f>(M480*21)/100</f>
        <v>0</v>
      </c>
      <c r="P480" t="s">
        <v>27</v>
      </c>
    </row>
    <row r="481" spans="1:16" x14ac:dyDescent="0.2">
      <c r="A481" s="37" t="s">
        <v>54</v>
      </c>
      <c r="E481" s="41" t="s">
        <v>5</v>
      </c>
    </row>
    <row r="482" spans="1:16" x14ac:dyDescent="0.2">
      <c r="A482" s="37" t="s">
        <v>55</v>
      </c>
      <c r="E482" s="42" t="s">
        <v>5</v>
      </c>
    </row>
    <row r="483" spans="1:16" ht="25.5" x14ac:dyDescent="0.2">
      <c r="A483" t="s">
        <v>57</v>
      </c>
      <c r="E483" s="41" t="s">
        <v>4798</v>
      </c>
    </row>
    <row r="484" spans="1:16" x14ac:dyDescent="0.2">
      <c r="A484" t="s">
        <v>49</v>
      </c>
      <c r="B484" s="36" t="s">
        <v>1218</v>
      </c>
      <c r="C484" s="36" t="s">
        <v>4799</v>
      </c>
      <c r="D484" s="37" t="s">
        <v>47</v>
      </c>
      <c r="E484" s="13" t="s">
        <v>4800</v>
      </c>
      <c r="F484" s="38" t="s">
        <v>52</v>
      </c>
      <c r="G484" s="39">
        <v>124</v>
      </c>
      <c r="H484" s="38">
        <v>0</v>
      </c>
      <c r="I484" s="38">
        <f>ROUND(G484*H484,6)</f>
        <v>0</v>
      </c>
      <c r="L484" s="40">
        <v>0</v>
      </c>
      <c r="M484" s="34">
        <f>ROUND(ROUND(L484,2)*ROUND(G484,3),2)</f>
        <v>0</v>
      </c>
      <c r="N484" s="38" t="s">
        <v>269</v>
      </c>
      <c r="O484">
        <f>(M484*21)/100</f>
        <v>0</v>
      </c>
      <c r="P484" t="s">
        <v>27</v>
      </c>
    </row>
    <row r="485" spans="1:16" x14ac:dyDescent="0.2">
      <c r="A485" s="37" t="s">
        <v>54</v>
      </c>
      <c r="E485" s="41" t="s">
        <v>5</v>
      </c>
    </row>
    <row r="486" spans="1:16" x14ac:dyDescent="0.2">
      <c r="A486" s="37" t="s">
        <v>55</v>
      </c>
      <c r="E486" s="42" t="s">
        <v>5</v>
      </c>
    </row>
    <row r="487" spans="1:16" ht="38.25" x14ac:dyDescent="0.2">
      <c r="A487" t="s">
        <v>57</v>
      </c>
      <c r="E487" s="41" t="s">
        <v>4801</v>
      </c>
    </row>
    <row r="488" spans="1:16" x14ac:dyDescent="0.2">
      <c r="A488" t="s">
        <v>49</v>
      </c>
      <c r="B488" s="36" t="s">
        <v>1221</v>
      </c>
      <c r="C488" s="36" t="s">
        <v>4802</v>
      </c>
      <c r="D488" s="37" t="s">
        <v>47</v>
      </c>
      <c r="E488" s="13" t="s">
        <v>4803</v>
      </c>
      <c r="F488" s="38" t="s">
        <v>52</v>
      </c>
      <c r="G488" s="39">
        <v>6</v>
      </c>
      <c r="H488" s="38">
        <v>0</v>
      </c>
      <c r="I488" s="38">
        <f>ROUND(G488*H488,6)</f>
        <v>0</v>
      </c>
      <c r="L488" s="40">
        <v>0</v>
      </c>
      <c r="M488" s="34">
        <f>ROUND(ROUND(L488,2)*ROUND(G488,3),2)</f>
        <v>0</v>
      </c>
      <c r="N488" s="38" t="s">
        <v>269</v>
      </c>
      <c r="O488">
        <f>(M488*21)/100</f>
        <v>0</v>
      </c>
      <c r="P488" t="s">
        <v>27</v>
      </c>
    </row>
    <row r="489" spans="1:16" x14ac:dyDescent="0.2">
      <c r="A489" s="37" t="s">
        <v>54</v>
      </c>
      <c r="E489" s="41" t="s">
        <v>5</v>
      </c>
    </row>
    <row r="490" spans="1:16" x14ac:dyDescent="0.2">
      <c r="A490" s="37" t="s">
        <v>55</v>
      </c>
      <c r="E490" s="42" t="s">
        <v>5</v>
      </c>
    </row>
    <row r="491" spans="1:16" ht="38.25" x14ac:dyDescent="0.2">
      <c r="A491" t="s">
        <v>57</v>
      </c>
      <c r="E491" s="41" t="s">
        <v>4801</v>
      </c>
    </row>
    <row r="492" spans="1:16" x14ac:dyDescent="0.2">
      <c r="A492" t="s">
        <v>46</v>
      </c>
      <c r="C492" s="33" t="s">
        <v>624</v>
      </c>
      <c r="E492" s="35" t="s">
        <v>625</v>
      </c>
      <c r="J492" s="34">
        <f>0</f>
        <v>0</v>
      </c>
      <c r="K492" s="34">
        <f>0</f>
        <v>0</v>
      </c>
      <c r="L492" s="34">
        <f>0+L493+L497+L501+L505+L509</f>
        <v>0</v>
      </c>
      <c r="M492" s="34">
        <f>0+M493+M497+M501+M505+M509</f>
        <v>0</v>
      </c>
    </row>
    <row r="493" spans="1:16" ht="25.5" x14ac:dyDescent="0.2">
      <c r="A493" t="s">
        <v>49</v>
      </c>
      <c r="B493" s="36" t="s">
        <v>1223</v>
      </c>
      <c r="C493" s="36" t="s">
        <v>1718</v>
      </c>
      <c r="D493" s="37" t="s">
        <v>1719</v>
      </c>
      <c r="E493" s="13" t="s">
        <v>1720</v>
      </c>
      <c r="F493" s="38" t="s">
        <v>629</v>
      </c>
      <c r="G493" s="39">
        <v>305.44200000000001</v>
      </c>
      <c r="H493" s="38">
        <v>0</v>
      </c>
      <c r="I493" s="38">
        <f>ROUND(G493*H493,6)</f>
        <v>0</v>
      </c>
      <c r="L493" s="40">
        <v>0</v>
      </c>
      <c r="M493" s="34">
        <f>ROUND(ROUND(L493,2)*ROUND(G493,3),2)</f>
        <v>0</v>
      </c>
      <c r="N493" s="38" t="s">
        <v>269</v>
      </c>
      <c r="O493">
        <f>(M493*21)/100</f>
        <v>0</v>
      </c>
      <c r="P493" t="s">
        <v>27</v>
      </c>
    </row>
    <row r="494" spans="1:16" x14ac:dyDescent="0.2">
      <c r="A494" s="37" t="s">
        <v>54</v>
      </c>
      <c r="E494" s="41" t="s">
        <v>5</v>
      </c>
    </row>
    <row r="495" spans="1:16" x14ac:dyDescent="0.2">
      <c r="A495" s="37" t="s">
        <v>55</v>
      </c>
      <c r="E495" s="42" t="s">
        <v>5</v>
      </c>
    </row>
    <row r="496" spans="1:16" ht="140.25" x14ac:dyDescent="0.2">
      <c r="A496" t="s">
        <v>57</v>
      </c>
      <c r="E496" s="41" t="s">
        <v>630</v>
      </c>
    </row>
    <row r="497" spans="1:16" ht="25.5" x14ac:dyDescent="0.2">
      <c r="A497" t="s">
        <v>49</v>
      </c>
      <c r="B497" s="36" t="s">
        <v>1224</v>
      </c>
      <c r="C497" s="36" t="s">
        <v>1579</v>
      </c>
      <c r="D497" s="37" t="s">
        <v>1580</v>
      </c>
      <c r="E497" s="13" t="s">
        <v>1581</v>
      </c>
      <c r="F497" s="38" t="s">
        <v>629</v>
      </c>
      <c r="G497" s="39">
        <v>231.4</v>
      </c>
      <c r="H497" s="38">
        <v>0</v>
      </c>
      <c r="I497" s="38">
        <f>ROUND(G497*H497,6)</f>
        <v>0</v>
      </c>
      <c r="L497" s="40">
        <v>0</v>
      </c>
      <c r="M497" s="34">
        <f>ROUND(ROUND(L497,2)*ROUND(G497,3),2)</f>
        <v>0</v>
      </c>
      <c r="N497" s="38" t="s">
        <v>269</v>
      </c>
      <c r="O497">
        <f>(M497*21)/100</f>
        <v>0</v>
      </c>
      <c r="P497" t="s">
        <v>27</v>
      </c>
    </row>
    <row r="498" spans="1:16" x14ac:dyDescent="0.2">
      <c r="A498" s="37" t="s">
        <v>54</v>
      </c>
      <c r="E498" s="41" t="s">
        <v>5</v>
      </c>
    </row>
    <row r="499" spans="1:16" x14ac:dyDescent="0.2">
      <c r="A499" s="37" t="s">
        <v>55</v>
      </c>
      <c r="E499" s="42" t="s">
        <v>5</v>
      </c>
    </row>
    <row r="500" spans="1:16" ht="140.25" x14ac:dyDescent="0.2">
      <c r="A500" t="s">
        <v>57</v>
      </c>
      <c r="E500" s="41" t="s">
        <v>630</v>
      </c>
    </row>
    <row r="501" spans="1:16" ht="25.5" x14ac:dyDescent="0.2">
      <c r="A501" t="s">
        <v>49</v>
      </c>
      <c r="B501" s="36" t="s">
        <v>1225</v>
      </c>
      <c r="C501" s="36" t="s">
        <v>4804</v>
      </c>
      <c r="D501" s="37" t="s">
        <v>4805</v>
      </c>
      <c r="E501" s="13" t="s">
        <v>4806</v>
      </c>
      <c r="F501" s="38" t="s">
        <v>629</v>
      </c>
      <c r="G501" s="39">
        <v>0.1</v>
      </c>
      <c r="H501" s="38">
        <v>0</v>
      </c>
      <c r="I501" s="38">
        <f>ROUND(G501*H501,6)</f>
        <v>0</v>
      </c>
      <c r="L501" s="40">
        <v>0</v>
      </c>
      <c r="M501" s="34">
        <f>ROUND(ROUND(L501,2)*ROUND(G501,3),2)</f>
        <v>0</v>
      </c>
      <c r="N501" s="38" t="s">
        <v>269</v>
      </c>
      <c r="O501">
        <f>(M501*21)/100</f>
        <v>0</v>
      </c>
      <c r="P501" t="s">
        <v>27</v>
      </c>
    </row>
    <row r="502" spans="1:16" x14ac:dyDescent="0.2">
      <c r="A502" s="37" t="s">
        <v>54</v>
      </c>
      <c r="E502" s="41" t="s">
        <v>5</v>
      </c>
    </row>
    <row r="503" spans="1:16" x14ac:dyDescent="0.2">
      <c r="A503" s="37" t="s">
        <v>55</v>
      </c>
      <c r="E503" s="42" t="s">
        <v>5</v>
      </c>
    </row>
    <row r="504" spans="1:16" ht="140.25" x14ac:dyDescent="0.2">
      <c r="A504" t="s">
        <v>57</v>
      </c>
      <c r="E504" s="41" t="s">
        <v>2289</v>
      </c>
    </row>
    <row r="505" spans="1:16" ht="25.5" x14ac:dyDescent="0.2">
      <c r="A505" t="s">
        <v>49</v>
      </c>
      <c r="B505" s="36" t="s">
        <v>1226</v>
      </c>
      <c r="C505" s="36" t="s">
        <v>4807</v>
      </c>
      <c r="D505" s="37" t="s">
        <v>4808</v>
      </c>
      <c r="E505" s="13" t="s">
        <v>4809</v>
      </c>
      <c r="F505" s="38" t="s">
        <v>629</v>
      </c>
      <c r="G505" s="39">
        <v>1.32</v>
      </c>
      <c r="H505" s="38">
        <v>0</v>
      </c>
      <c r="I505" s="38">
        <f>ROUND(G505*H505,6)</f>
        <v>0</v>
      </c>
      <c r="L505" s="40">
        <v>0</v>
      </c>
      <c r="M505" s="34">
        <f>ROUND(ROUND(L505,2)*ROUND(G505,3),2)</f>
        <v>0</v>
      </c>
      <c r="N505" s="38" t="s">
        <v>269</v>
      </c>
      <c r="O505">
        <f>(M505*21)/100</f>
        <v>0</v>
      </c>
      <c r="P505" t="s">
        <v>27</v>
      </c>
    </row>
    <row r="506" spans="1:16" x14ac:dyDescent="0.2">
      <c r="A506" s="37" t="s">
        <v>54</v>
      </c>
      <c r="E506" s="41" t="s">
        <v>5</v>
      </c>
    </row>
    <row r="507" spans="1:16" x14ac:dyDescent="0.2">
      <c r="A507" s="37" t="s">
        <v>55</v>
      </c>
      <c r="E507" s="42" t="s">
        <v>5</v>
      </c>
    </row>
    <row r="508" spans="1:16" ht="140.25" x14ac:dyDescent="0.2">
      <c r="A508" t="s">
        <v>57</v>
      </c>
      <c r="E508" s="41" t="s">
        <v>630</v>
      </c>
    </row>
    <row r="509" spans="1:16" ht="25.5" x14ac:dyDescent="0.2">
      <c r="A509" t="s">
        <v>49</v>
      </c>
      <c r="B509" s="36" t="s">
        <v>1227</v>
      </c>
      <c r="C509" s="36" t="s">
        <v>4810</v>
      </c>
      <c r="D509" s="37" t="s">
        <v>4811</v>
      </c>
      <c r="E509" s="13" t="s">
        <v>4812</v>
      </c>
      <c r="F509" s="38" t="s">
        <v>629</v>
      </c>
      <c r="G509" s="39">
        <v>0.4</v>
      </c>
      <c r="H509" s="38">
        <v>0</v>
      </c>
      <c r="I509" s="38">
        <f>ROUND(G509*H509,6)</f>
        <v>0</v>
      </c>
      <c r="L509" s="40">
        <v>0</v>
      </c>
      <c r="M509" s="34">
        <f>ROUND(ROUND(L509,2)*ROUND(G509,3),2)</f>
        <v>0</v>
      </c>
      <c r="N509" s="38" t="s">
        <v>269</v>
      </c>
      <c r="O509">
        <f>(M509*21)/100</f>
        <v>0</v>
      </c>
      <c r="P509" t="s">
        <v>27</v>
      </c>
    </row>
    <row r="510" spans="1:16" x14ac:dyDescent="0.2">
      <c r="A510" s="37" t="s">
        <v>54</v>
      </c>
      <c r="E510" s="41" t="s">
        <v>5</v>
      </c>
    </row>
    <row r="511" spans="1:16" x14ac:dyDescent="0.2">
      <c r="A511" s="37" t="s">
        <v>55</v>
      </c>
      <c r="E511" s="42" t="s">
        <v>5</v>
      </c>
    </row>
    <row r="512" spans="1:16" ht="140.25" x14ac:dyDescent="0.2">
      <c r="A512" t="s">
        <v>57</v>
      </c>
      <c r="E512"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4494</v>
      </c>
      <c r="M3" s="43">
        <f>Rekapitulace!C69</f>
        <v>0</v>
      </c>
      <c r="N3" s="25" t="s">
        <v>0</v>
      </c>
      <c r="O3" t="s">
        <v>23</v>
      </c>
      <c r="P3" t="s">
        <v>27</v>
      </c>
    </row>
    <row r="4" spans="1:20" ht="32.1" customHeight="1" x14ac:dyDescent="0.2">
      <c r="A4" s="28" t="s">
        <v>20</v>
      </c>
      <c r="B4" s="29" t="s">
        <v>28</v>
      </c>
      <c r="C4" s="2" t="s">
        <v>4494</v>
      </c>
      <c r="D4" s="9"/>
      <c r="E4" s="3" t="s">
        <v>4495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COUNTIFS(L8:L275,"=0",A8:A275,"P")+COUNTIFS(L8:L275,"",A8:A275,"P")+SUM(Q8:Q275)</f>
        <v>66</v>
      </c>
    </row>
    <row r="8" spans="1:20" x14ac:dyDescent="0.2">
      <c r="A8" t="s">
        <v>44</v>
      </c>
      <c r="C8" s="30" t="s">
        <v>4815</v>
      </c>
      <c r="E8" s="32" t="s">
        <v>4814</v>
      </c>
      <c r="J8" s="31">
        <f>0+J9+J90+J183+J216+J257+J266</f>
        <v>0</v>
      </c>
      <c r="K8" s="31">
        <f>0+K9+K90+K183+K216+K257+K266</f>
        <v>0</v>
      </c>
      <c r="L8" s="31">
        <f>0+L9+L90+L183+L216+L257+L266</f>
        <v>0</v>
      </c>
      <c r="M8" s="31">
        <f>0+M9+M90+M183+M216+M257+M266</f>
        <v>0</v>
      </c>
    </row>
    <row r="9" spans="1:20" x14ac:dyDescent="0.2">
      <c r="A9" t="s">
        <v>46</v>
      </c>
      <c r="C9" s="33" t="s">
        <v>47</v>
      </c>
      <c r="E9" s="35" t="s">
        <v>4816</v>
      </c>
      <c r="J9" s="34">
        <f>0</f>
        <v>0</v>
      </c>
      <c r="K9" s="34">
        <f>0</f>
        <v>0</v>
      </c>
      <c r="L9" s="34">
        <f>0+L10+L14+L18+L22+L26+L30+L34+L38+L42+L46+L50+L54+L58+L62+L66+L70+L74+L78+L82+L86</f>
        <v>0</v>
      </c>
      <c r="M9" s="34">
        <f>0+M10+M14+M18+M22+M26+M30+M34+M38+M42+M46+M50+M54+M58+M62+M66+M70+M74+M78+M82+M86</f>
        <v>0</v>
      </c>
    </row>
    <row r="10" spans="1:20" x14ac:dyDescent="0.2">
      <c r="A10" t="s">
        <v>49</v>
      </c>
      <c r="B10" s="36" t="s">
        <v>47</v>
      </c>
      <c r="C10" s="36" t="s">
        <v>1732</v>
      </c>
      <c r="D10" s="37" t="s">
        <v>47</v>
      </c>
      <c r="E10" s="13" t="s">
        <v>1733</v>
      </c>
      <c r="F10" s="38" t="s">
        <v>283</v>
      </c>
      <c r="G10" s="39">
        <v>10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5</v>
      </c>
    </row>
    <row r="13" spans="1:20" ht="318.75" x14ac:dyDescent="0.2">
      <c r="A13" t="s">
        <v>57</v>
      </c>
      <c r="E13" s="41" t="s">
        <v>1736</v>
      </c>
    </row>
    <row r="14" spans="1:20" x14ac:dyDescent="0.2">
      <c r="A14" t="s">
        <v>49</v>
      </c>
      <c r="B14" s="36" t="s">
        <v>27</v>
      </c>
      <c r="C14" s="36" t="s">
        <v>1599</v>
      </c>
      <c r="D14" s="37" t="s">
        <v>47</v>
      </c>
      <c r="E14" s="13" t="s">
        <v>1600</v>
      </c>
      <c r="F14" s="38" t="s">
        <v>283</v>
      </c>
      <c r="G14" s="39">
        <v>350.1</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v>
      </c>
    </row>
    <row r="17" spans="1:16" ht="318.75" x14ac:dyDescent="0.2">
      <c r="A17" t="s">
        <v>57</v>
      </c>
      <c r="E17" s="41" t="s">
        <v>1736</v>
      </c>
    </row>
    <row r="18" spans="1:16" x14ac:dyDescent="0.2">
      <c r="A18" t="s">
        <v>49</v>
      </c>
      <c r="B18" s="36" t="s">
        <v>26</v>
      </c>
      <c r="C18" s="36" t="s">
        <v>291</v>
      </c>
      <c r="D18" s="37" t="s">
        <v>47</v>
      </c>
      <c r="E18" s="13" t="s">
        <v>292</v>
      </c>
      <c r="F18" s="38" t="s">
        <v>283</v>
      </c>
      <c r="G18" s="39">
        <v>330</v>
      </c>
      <c r="H18" s="38">
        <v>0</v>
      </c>
      <c r="I18" s="38">
        <f>ROUND(G18*H18,6)</f>
        <v>0</v>
      </c>
      <c r="L18" s="40">
        <v>0</v>
      </c>
      <c r="M18" s="34">
        <f>ROUND(ROUND(L18,2)*ROUND(G18,3),2)</f>
        <v>0</v>
      </c>
      <c r="N18" s="38" t="s">
        <v>4817</v>
      </c>
      <c r="O18">
        <f>(M18*21)/100</f>
        <v>0</v>
      </c>
      <c r="P18" t="s">
        <v>27</v>
      </c>
    </row>
    <row r="19" spans="1:16" x14ac:dyDescent="0.2">
      <c r="A19" s="37" t="s">
        <v>54</v>
      </c>
      <c r="E19" s="41" t="s">
        <v>5</v>
      </c>
    </row>
    <row r="20" spans="1:16" x14ac:dyDescent="0.2">
      <c r="A20" s="37" t="s">
        <v>55</v>
      </c>
      <c r="E20" s="42" t="s">
        <v>5</v>
      </c>
    </row>
    <row r="21" spans="1:16" ht="229.5" x14ac:dyDescent="0.2">
      <c r="A21" t="s">
        <v>57</v>
      </c>
      <c r="E21" s="41" t="s">
        <v>2761</v>
      </c>
    </row>
    <row r="22" spans="1:16" x14ac:dyDescent="0.2">
      <c r="A22" t="s">
        <v>49</v>
      </c>
      <c r="B22" s="36" t="s">
        <v>65</v>
      </c>
      <c r="C22" s="36" t="s">
        <v>1607</v>
      </c>
      <c r="D22" s="37" t="s">
        <v>47</v>
      </c>
      <c r="E22" s="13" t="s">
        <v>1608</v>
      </c>
      <c r="F22" s="38" t="s">
        <v>283</v>
      </c>
      <c r="G22" s="39">
        <v>330</v>
      </c>
      <c r="H22" s="38">
        <v>0</v>
      </c>
      <c r="I22" s="38">
        <f>ROUND(G22*H22,6)</f>
        <v>0</v>
      </c>
      <c r="L22" s="40">
        <v>0</v>
      </c>
      <c r="M22" s="34">
        <f>ROUND(ROUND(L22,2)*ROUND(G22,3),2)</f>
        <v>0</v>
      </c>
      <c r="N22" s="38" t="s">
        <v>4817</v>
      </c>
      <c r="O22">
        <f>(M22*21)/100</f>
        <v>0</v>
      </c>
      <c r="P22" t="s">
        <v>27</v>
      </c>
    </row>
    <row r="23" spans="1:16" x14ac:dyDescent="0.2">
      <c r="A23" s="37" t="s">
        <v>54</v>
      </c>
      <c r="E23" s="41" t="s">
        <v>5</v>
      </c>
    </row>
    <row r="24" spans="1:16" x14ac:dyDescent="0.2">
      <c r="A24" s="37" t="s">
        <v>55</v>
      </c>
      <c r="E24" s="42" t="s">
        <v>5</v>
      </c>
    </row>
    <row r="25" spans="1:16" ht="229.5" x14ac:dyDescent="0.2">
      <c r="A25" t="s">
        <v>57</v>
      </c>
      <c r="E25" s="41" t="s">
        <v>3156</v>
      </c>
    </row>
    <row r="26" spans="1:16" x14ac:dyDescent="0.2">
      <c r="A26" t="s">
        <v>49</v>
      </c>
      <c r="B26" s="36" t="s">
        <v>69</v>
      </c>
      <c r="C26" s="36" t="s">
        <v>1617</v>
      </c>
      <c r="D26" s="37" t="s">
        <v>47</v>
      </c>
      <c r="E26" s="13" t="s">
        <v>1618</v>
      </c>
      <c r="F26" s="38" t="s">
        <v>504</v>
      </c>
      <c r="G26" s="39">
        <v>334</v>
      </c>
      <c r="H26" s="38">
        <v>0</v>
      </c>
      <c r="I26" s="38">
        <f>ROUND(G26*H26,6)</f>
        <v>0</v>
      </c>
      <c r="L26" s="40">
        <v>0</v>
      </c>
      <c r="M26" s="34">
        <f>ROUND(ROUND(L26,2)*ROUND(G26,3),2)</f>
        <v>0</v>
      </c>
      <c r="N26" s="38" t="s">
        <v>4817</v>
      </c>
      <c r="O26">
        <f>(M26*21)/100</f>
        <v>0</v>
      </c>
      <c r="P26" t="s">
        <v>27</v>
      </c>
    </row>
    <row r="27" spans="1:16" x14ac:dyDescent="0.2">
      <c r="A27" s="37" t="s">
        <v>54</v>
      </c>
      <c r="E27" s="41" t="s">
        <v>5</v>
      </c>
    </row>
    <row r="28" spans="1:16" x14ac:dyDescent="0.2">
      <c r="A28" s="37" t="s">
        <v>55</v>
      </c>
      <c r="E28" s="42" t="s">
        <v>5</v>
      </c>
    </row>
    <row r="29" spans="1:16" ht="25.5" x14ac:dyDescent="0.2">
      <c r="A29" t="s">
        <v>57</v>
      </c>
      <c r="E29" s="41" t="s">
        <v>1741</v>
      </c>
    </row>
    <row r="30" spans="1:16" x14ac:dyDescent="0.2">
      <c r="A30" t="s">
        <v>49</v>
      </c>
      <c r="B30" s="36" t="s">
        <v>73</v>
      </c>
      <c r="C30" s="36" t="s">
        <v>4818</v>
      </c>
      <c r="D30" s="37" t="s">
        <v>47</v>
      </c>
      <c r="E30" s="13" t="s">
        <v>4819</v>
      </c>
      <c r="F30" s="38" t="s">
        <v>283</v>
      </c>
      <c r="G30" s="39">
        <v>24</v>
      </c>
      <c r="H30" s="38">
        <v>0</v>
      </c>
      <c r="I30" s="38">
        <f>ROUND(G30*H30,6)</f>
        <v>0</v>
      </c>
      <c r="L30" s="40">
        <v>0</v>
      </c>
      <c r="M30" s="34">
        <f>ROUND(ROUND(L30,2)*ROUND(G30,3),2)</f>
        <v>0</v>
      </c>
      <c r="N30" s="38" t="s">
        <v>4817</v>
      </c>
      <c r="O30">
        <f>(M30*21)/100</f>
        <v>0</v>
      </c>
      <c r="P30" t="s">
        <v>27</v>
      </c>
    </row>
    <row r="31" spans="1:16" x14ac:dyDescent="0.2">
      <c r="A31" s="37" t="s">
        <v>54</v>
      </c>
      <c r="E31" s="41" t="s">
        <v>5</v>
      </c>
    </row>
    <row r="32" spans="1:16" x14ac:dyDescent="0.2">
      <c r="A32" s="37" t="s">
        <v>55</v>
      </c>
      <c r="E32" s="42" t="s">
        <v>5</v>
      </c>
    </row>
    <row r="33" spans="1:16" ht="369.75" x14ac:dyDescent="0.2">
      <c r="A33" t="s">
        <v>57</v>
      </c>
      <c r="E33" s="41" t="s">
        <v>4820</v>
      </c>
    </row>
    <row r="34" spans="1:16" ht="25.5" x14ac:dyDescent="0.2">
      <c r="A34" t="s">
        <v>49</v>
      </c>
      <c r="B34" s="36" t="s">
        <v>77</v>
      </c>
      <c r="C34" s="36" t="s">
        <v>4821</v>
      </c>
      <c r="D34" s="37" t="s">
        <v>47</v>
      </c>
      <c r="E34" s="13" t="s">
        <v>4822</v>
      </c>
      <c r="F34" s="38" t="s">
        <v>52</v>
      </c>
      <c r="G34" s="39">
        <v>16</v>
      </c>
      <c r="H34" s="38">
        <v>0</v>
      </c>
      <c r="I34" s="38">
        <f>ROUND(G34*H34,6)</f>
        <v>0</v>
      </c>
      <c r="L34" s="40">
        <v>0</v>
      </c>
      <c r="M34" s="34">
        <f>ROUND(ROUND(L34,2)*ROUND(G34,3),2)</f>
        <v>0</v>
      </c>
      <c r="N34" s="38" t="s">
        <v>4817</v>
      </c>
      <c r="O34">
        <f>(M34*21)/100</f>
        <v>0</v>
      </c>
      <c r="P34" t="s">
        <v>27</v>
      </c>
    </row>
    <row r="35" spans="1:16" x14ac:dyDescent="0.2">
      <c r="A35" s="37" t="s">
        <v>54</v>
      </c>
      <c r="E35" s="41" t="s">
        <v>5</v>
      </c>
    </row>
    <row r="36" spans="1:16" x14ac:dyDescent="0.2">
      <c r="A36" s="37" t="s">
        <v>55</v>
      </c>
      <c r="E36" s="42" t="s">
        <v>5</v>
      </c>
    </row>
    <row r="37" spans="1:16" ht="76.5" x14ac:dyDescent="0.2">
      <c r="A37" t="s">
        <v>57</v>
      </c>
      <c r="E37" s="41" t="s">
        <v>4823</v>
      </c>
    </row>
    <row r="38" spans="1:16" x14ac:dyDescent="0.2">
      <c r="A38" t="s">
        <v>49</v>
      </c>
      <c r="B38" s="36" t="s">
        <v>81</v>
      </c>
      <c r="C38" s="36" t="s">
        <v>4824</v>
      </c>
      <c r="D38" s="37" t="s">
        <v>47</v>
      </c>
      <c r="E38" s="13" t="s">
        <v>4825</v>
      </c>
      <c r="F38" s="38" t="s">
        <v>610</v>
      </c>
      <c r="G38" s="39">
        <v>1.85</v>
      </c>
      <c r="H38" s="38">
        <v>0</v>
      </c>
      <c r="I38" s="38">
        <f>ROUND(G38*H38,6)</f>
        <v>0</v>
      </c>
      <c r="L38" s="40">
        <v>0</v>
      </c>
      <c r="M38" s="34">
        <f>ROUND(ROUND(L38,2)*ROUND(G38,3),2)</f>
        <v>0</v>
      </c>
      <c r="N38" s="38" t="s">
        <v>269</v>
      </c>
      <c r="O38">
        <f>(M38*21)/100</f>
        <v>0</v>
      </c>
      <c r="P38" t="s">
        <v>27</v>
      </c>
    </row>
    <row r="39" spans="1:16" x14ac:dyDescent="0.2">
      <c r="A39" s="37" t="s">
        <v>54</v>
      </c>
      <c r="E39" s="41" t="s">
        <v>5</v>
      </c>
    </row>
    <row r="40" spans="1:16" x14ac:dyDescent="0.2">
      <c r="A40" s="37" t="s">
        <v>55</v>
      </c>
      <c r="E40" s="42" t="s">
        <v>5</v>
      </c>
    </row>
    <row r="41" spans="1:16" ht="63.75" x14ac:dyDescent="0.2">
      <c r="A41" t="s">
        <v>57</v>
      </c>
      <c r="E41" s="41" t="s">
        <v>4826</v>
      </c>
    </row>
    <row r="42" spans="1:16" ht="25.5" x14ac:dyDescent="0.2">
      <c r="A42" t="s">
        <v>49</v>
      </c>
      <c r="B42" s="36" t="s">
        <v>85</v>
      </c>
      <c r="C42" s="36" t="s">
        <v>295</v>
      </c>
      <c r="D42" s="37" t="s">
        <v>47</v>
      </c>
      <c r="E42" s="13" t="s">
        <v>296</v>
      </c>
      <c r="F42" s="38" t="s">
        <v>288</v>
      </c>
      <c r="G42" s="39">
        <v>1846</v>
      </c>
      <c r="H42" s="38">
        <v>0</v>
      </c>
      <c r="I42" s="38">
        <f>ROUND(G42*H42,6)</f>
        <v>0</v>
      </c>
      <c r="L42" s="40">
        <v>0</v>
      </c>
      <c r="M42" s="34">
        <f>ROUND(ROUND(L42,2)*ROUND(G42,3),2)</f>
        <v>0</v>
      </c>
      <c r="N42" s="38" t="s">
        <v>4817</v>
      </c>
      <c r="O42">
        <f>(M42*21)/100</f>
        <v>0</v>
      </c>
      <c r="P42" t="s">
        <v>27</v>
      </c>
    </row>
    <row r="43" spans="1:16" x14ac:dyDescent="0.2">
      <c r="A43" s="37" t="s">
        <v>54</v>
      </c>
      <c r="E43" s="41" t="s">
        <v>5</v>
      </c>
    </row>
    <row r="44" spans="1:16" x14ac:dyDescent="0.2">
      <c r="A44" s="37" t="s">
        <v>55</v>
      </c>
      <c r="E44" s="42" t="s">
        <v>5</v>
      </c>
    </row>
    <row r="45" spans="1:16" ht="114.75" x14ac:dyDescent="0.2">
      <c r="A45" t="s">
        <v>57</v>
      </c>
      <c r="E45" s="41" t="s">
        <v>4827</v>
      </c>
    </row>
    <row r="46" spans="1:16" x14ac:dyDescent="0.2">
      <c r="A46" t="s">
        <v>49</v>
      </c>
      <c r="B46" s="36" t="s">
        <v>88</v>
      </c>
      <c r="C46" s="36" t="s">
        <v>801</v>
      </c>
      <c r="D46" s="37" t="s">
        <v>47</v>
      </c>
      <c r="E46" s="13" t="s">
        <v>802</v>
      </c>
      <c r="F46" s="38" t="s">
        <v>288</v>
      </c>
      <c r="G46" s="39">
        <v>43</v>
      </c>
      <c r="H46" s="38">
        <v>0</v>
      </c>
      <c r="I46" s="38">
        <f>ROUND(G46*H46,6)</f>
        <v>0</v>
      </c>
      <c r="L46" s="40">
        <v>0</v>
      </c>
      <c r="M46" s="34">
        <f>ROUND(ROUND(L46,2)*ROUND(G46,3),2)</f>
        <v>0</v>
      </c>
      <c r="N46" s="38" t="s">
        <v>4817</v>
      </c>
      <c r="O46">
        <f>(M46*21)/100</f>
        <v>0</v>
      </c>
      <c r="P46" t="s">
        <v>27</v>
      </c>
    </row>
    <row r="47" spans="1:16" x14ac:dyDescent="0.2">
      <c r="A47" s="37" t="s">
        <v>54</v>
      </c>
      <c r="E47" s="41" t="s">
        <v>5</v>
      </c>
    </row>
    <row r="48" spans="1:16" x14ac:dyDescent="0.2">
      <c r="A48" s="37" t="s">
        <v>55</v>
      </c>
      <c r="E48" s="42" t="s">
        <v>5</v>
      </c>
    </row>
    <row r="49" spans="1:16" ht="102" x14ac:dyDescent="0.2">
      <c r="A49" t="s">
        <v>57</v>
      </c>
      <c r="E49" s="41" t="s">
        <v>2770</v>
      </c>
    </row>
    <row r="50" spans="1:16" x14ac:dyDescent="0.2">
      <c r="A50" t="s">
        <v>49</v>
      </c>
      <c r="B50" s="36" t="s">
        <v>91</v>
      </c>
      <c r="C50" s="36" t="s">
        <v>518</v>
      </c>
      <c r="D50" s="37" t="s">
        <v>47</v>
      </c>
      <c r="E50" s="13" t="s">
        <v>519</v>
      </c>
      <c r="F50" s="38" t="s">
        <v>288</v>
      </c>
      <c r="G50" s="39">
        <v>16</v>
      </c>
      <c r="H50" s="38">
        <v>0</v>
      </c>
      <c r="I50" s="38">
        <f>ROUND(G50*H50,6)</f>
        <v>0</v>
      </c>
      <c r="L50" s="40">
        <v>0</v>
      </c>
      <c r="M50" s="34">
        <f>ROUND(ROUND(L50,2)*ROUND(G50,3),2)</f>
        <v>0</v>
      </c>
      <c r="N50" s="38" t="s">
        <v>4817</v>
      </c>
      <c r="O50">
        <f>(M50*21)/100</f>
        <v>0</v>
      </c>
      <c r="P50" t="s">
        <v>27</v>
      </c>
    </row>
    <row r="51" spans="1:16" x14ac:dyDescent="0.2">
      <c r="A51" s="37" t="s">
        <v>54</v>
      </c>
      <c r="E51" s="41" t="s">
        <v>5</v>
      </c>
    </row>
    <row r="52" spans="1:16" x14ac:dyDescent="0.2">
      <c r="A52" s="37" t="s">
        <v>55</v>
      </c>
      <c r="E52" s="42" t="s">
        <v>5</v>
      </c>
    </row>
    <row r="53" spans="1:16" ht="140.25" x14ac:dyDescent="0.2">
      <c r="A53" t="s">
        <v>57</v>
      </c>
      <c r="E53" s="41" t="s">
        <v>2771</v>
      </c>
    </row>
    <row r="54" spans="1:16" x14ac:dyDescent="0.2">
      <c r="A54" t="s">
        <v>49</v>
      </c>
      <c r="B54" s="36" t="s">
        <v>95</v>
      </c>
      <c r="C54" s="36" t="s">
        <v>299</v>
      </c>
      <c r="D54" s="37" t="s">
        <v>47</v>
      </c>
      <c r="E54" s="13" t="s">
        <v>300</v>
      </c>
      <c r="F54" s="38" t="s">
        <v>288</v>
      </c>
      <c r="G54" s="39">
        <v>1346</v>
      </c>
      <c r="H54" s="38">
        <v>0</v>
      </c>
      <c r="I54" s="38">
        <f>ROUND(G54*H54,6)</f>
        <v>0</v>
      </c>
      <c r="L54" s="40">
        <v>0</v>
      </c>
      <c r="M54" s="34">
        <f>ROUND(ROUND(L54,2)*ROUND(G54,3),2)</f>
        <v>0</v>
      </c>
      <c r="N54" s="38" t="s">
        <v>4817</v>
      </c>
      <c r="O54">
        <f>(M54*21)/100</f>
        <v>0</v>
      </c>
      <c r="P54" t="s">
        <v>27</v>
      </c>
    </row>
    <row r="55" spans="1:16" x14ac:dyDescent="0.2">
      <c r="A55" s="37" t="s">
        <v>54</v>
      </c>
      <c r="E55" s="41" t="s">
        <v>5</v>
      </c>
    </row>
    <row r="56" spans="1:16" x14ac:dyDescent="0.2">
      <c r="A56" s="37" t="s">
        <v>55</v>
      </c>
      <c r="E56" s="42" t="s">
        <v>5</v>
      </c>
    </row>
    <row r="57" spans="1:16" ht="140.25" x14ac:dyDescent="0.2">
      <c r="A57" t="s">
        <v>57</v>
      </c>
      <c r="E57" s="41" t="s">
        <v>4828</v>
      </c>
    </row>
    <row r="58" spans="1:16" x14ac:dyDescent="0.2">
      <c r="A58" t="s">
        <v>49</v>
      </c>
      <c r="B58" s="36" t="s">
        <v>98</v>
      </c>
      <c r="C58" s="36" t="s">
        <v>4829</v>
      </c>
      <c r="D58" s="37" t="s">
        <v>47</v>
      </c>
      <c r="E58" s="13" t="s">
        <v>4830</v>
      </c>
      <c r="F58" s="38" t="s">
        <v>288</v>
      </c>
      <c r="G58" s="39">
        <v>60</v>
      </c>
      <c r="H58" s="38">
        <v>0</v>
      </c>
      <c r="I58" s="38">
        <f>ROUND(G58*H58,6)</f>
        <v>0</v>
      </c>
      <c r="L58" s="40">
        <v>0</v>
      </c>
      <c r="M58" s="34">
        <f>ROUND(ROUND(L58,2)*ROUND(G58,3),2)</f>
        <v>0</v>
      </c>
      <c r="N58" s="38" t="s">
        <v>4817</v>
      </c>
      <c r="O58">
        <f>(M58*21)/100</f>
        <v>0</v>
      </c>
      <c r="P58" t="s">
        <v>27</v>
      </c>
    </row>
    <row r="59" spans="1:16" x14ac:dyDescent="0.2">
      <c r="A59" s="37" t="s">
        <v>54</v>
      </c>
      <c r="E59" s="41" t="s">
        <v>5</v>
      </c>
    </row>
    <row r="60" spans="1:16" x14ac:dyDescent="0.2">
      <c r="A60" s="37" t="s">
        <v>55</v>
      </c>
      <c r="E60" s="42" t="s">
        <v>5</v>
      </c>
    </row>
    <row r="61" spans="1:16" ht="89.25" x14ac:dyDescent="0.2">
      <c r="A61" t="s">
        <v>57</v>
      </c>
      <c r="E61" s="41" t="s">
        <v>4831</v>
      </c>
    </row>
    <row r="62" spans="1:16" x14ac:dyDescent="0.2">
      <c r="A62" t="s">
        <v>49</v>
      </c>
      <c r="B62" s="36" t="s">
        <v>101</v>
      </c>
      <c r="C62" s="36" t="s">
        <v>4832</v>
      </c>
      <c r="D62" s="37" t="s">
        <v>47</v>
      </c>
      <c r="E62" s="13" t="s">
        <v>4833</v>
      </c>
      <c r="F62" s="38" t="s">
        <v>288</v>
      </c>
      <c r="G62" s="39">
        <v>1360</v>
      </c>
      <c r="H62" s="38">
        <v>0</v>
      </c>
      <c r="I62" s="38">
        <f>ROUND(G62*H62,6)</f>
        <v>0</v>
      </c>
      <c r="L62" s="40">
        <v>0</v>
      </c>
      <c r="M62" s="34">
        <f>ROUND(ROUND(L62,2)*ROUND(G62,3),2)</f>
        <v>0</v>
      </c>
      <c r="N62" s="38" t="s">
        <v>4817</v>
      </c>
      <c r="O62">
        <f>(M62*21)/100</f>
        <v>0</v>
      </c>
      <c r="P62" t="s">
        <v>27</v>
      </c>
    </row>
    <row r="63" spans="1:16" x14ac:dyDescent="0.2">
      <c r="A63" s="37" t="s">
        <v>54</v>
      </c>
      <c r="E63" s="41" t="s">
        <v>5</v>
      </c>
    </row>
    <row r="64" spans="1:16" x14ac:dyDescent="0.2">
      <c r="A64" s="37" t="s">
        <v>55</v>
      </c>
      <c r="E64" s="42" t="s">
        <v>5</v>
      </c>
    </row>
    <row r="65" spans="1:16" ht="76.5" x14ac:dyDescent="0.2">
      <c r="A65" t="s">
        <v>57</v>
      </c>
      <c r="E65" s="41" t="s">
        <v>4823</v>
      </c>
    </row>
    <row r="66" spans="1:16" ht="25.5" x14ac:dyDescent="0.2">
      <c r="A66" t="s">
        <v>49</v>
      </c>
      <c r="B66" s="36" t="s">
        <v>105</v>
      </c>
      <c r="C66" s="36" t="s">
        <v>4834</v>
      </c>
      <c r="D66" s="37" t="s">
        <v>47</v>
      </c>
      <c r="E66" s="13" t="s">
        <v>4835</v>
      </c>
      <c r="F66" s="38" t="s">
        <v>52</v>
      </c>
      <c r="G66" s="39">
        <v>31</v>
      </c>
      <c r="H66" s="38">
        <v>0</v>
      </c>
      <c r="I66" s="38">
        <f>ROUND(G66*H66,6)</f>
        <v>0</v>
      </c>
      <c r="L66" s="40">
        <v>0</v>
      </c>
      <c r="M66" s="34">
        <f>ROUND(ROUND(L66,2)*ROUND(G66,3),2)</f>
        <v>0</v>
      </c>
      <c r="N66" s="38" t="s">
        <v>4817</v>
      </c>
      <c r="O66">
        <f>(M66*21)/100</f>
        <v>0</v>
      </c>
      <c r="P66" t="s">
        <v>27</v>
      </c>
    </row>
    <row r="67" spans="1:16" x14ac:dyDescent="0.2">
      <c r="A67" s="37" t="s">
        <v>54</v>
      </c>
      <c r="E67" s="41" t="s">
        <v>5</v>
      </c>
    </row>
    <row r="68" spans="1:16" x14ac:dyDescent="0.2">
      <c r="A68" s="37" t="s">
        <v>55</v>
      </c>
      <c r="E68" s="42" t="s">
        <v>5</v>
      </c>
    </row>
    <row r="69" spans="1:16" ht="114.75" x14ac:dyDescent="0.2">
      <c r="A69" t="s">
        <v>57</v>
      </c>
      <c r="E69" s="41" t="s">
        <v>4827</v>
      </c>
    </row>
    <row r="70" spans="1:16" x14ac:dyDescent="0.2">
      <c r="A70" t="s">
        <v>49</v>
      </c>
      <c r="B70" s="36" t="s">
        <v>108</v>
      </c>
      <c r="C70" s="36" t="s">
        <v>4836</v>
      </c>
      <c r="D70" s="37" t="s">
        <v>47</v>
      </c>
      <c r="E70" s="13" t="s">
        <v>4837</v>
      </c>
      <c r="F70" s="38" t="s">
        <v>52</v>
      </c>
      <c r="G70" s="39">
        <v>8</v>
      </c>
      <c r="H70" s="38">
        <v>0</v>
      </c>
      <c r="I70" s="38">
        <f>ROUND(G70*H70,6)</f>
        <v>0</v>
      </c>
      <c r="L70" s="40">
        <v>0</v>
      </c>
      <c r="M70" s="34">
        <f>ROUND(ROUND(L70,2)*ROUND(G70,3),2)</f>
        <v>0</v>
      </c>
      <c r="N70" s="38" t="s">
        <v>4817</v>
      </c>
      <c r="O70">
        <f>(M70*21)/100</f>
        <v>0</v>
      </c>
      <c r="P70" t="s">
        <v>27</v>
      </c>
    </row>
    <row r="71" spans="1:16" x14ac:dyDescent="0.2">
      <c r="A71" s="37" t="s">
        <v>54</v>
      </c>
      <c r="E71" s="41" t="s">
        <v>5</v>
      </c>
    </row>
    <row r="72" spans="1:16" x14ac:dyDescent="0.2">
      <c r="A72" s="37" t="s">
        <v>55</v>
      </c>
      <c r="E72" s="42" t="s">
        <v>5</v>
      </c>
    </row>
    <row r="73" spans="1:16" ht="102" x14ac:dyDescent="0.2">
      <c r="A73" t="s">
        <v>57</v>
      </c>
      <c r="E73" s="41" t="s">
        <v>4838</v>
      </c>
    </row>
    <row r="74" spans="1:16" x14ac:dyDescent="0.2">
      <c r="A74" t="s">
        <v>49</v>
      </c>
      <c r="B74" s="36" t="s">
        <v>111</v>
      </c>
      <c r="C74" s="36" t="s">
        <v>4839</v>
      </c>
      <c r="D74" s="37" t="s">
        <v>47</v>
      </c>
      <c r="E74" s="13" t="s">
        <v>4840</v>
      </c>
      <c r="F74" s="38" t="s">
        <v>288</v>
      </c>
      <c r="G74" s="39">
        <v>5700</v>
      </c>
      <c r="H74" s="38">
        <v>0</v>
      </c>
      <c r="I74" s="38">
        <f>ROUND(G74*H74,6)</f>
        <v>0</v>
      </c>
      <c r="L74" s="40">
        <v>0</v>
      </c>
      <c r="M74" s="34">
        <f>ROUND(ROUND(L74,2)*ROUND(G74,3),2)</f>
        <v>0</v>
      </c>
      <c r="N74" s="38" t="s">
        <v>4817</v>
      </c>
      <c r="O74">
        <f>(M74*21)/100</f>
        <v>0</v>
      </c>
      <c r="P74" t="s">
        <v>27</v>
      </c>
    </row>
    <row r="75" spans="1:16" x14ac:dyDescent="0.2">
      <c r="A75" s="37" t="s">
        <v>54</v>
      </c>
      <c r="E75" s="41" t="s">
        <v>5</v>
      </c>
    </row>
    <row r="76" spans="1:16" x14ac:dyDescent="0.2">
      <c r="A76" s="37" t="s">
        <v>55</v>
      </c>
      <c r="E76" s="42" t="s">
        <v>5</v>
      </c>
    </row>
    <row r="77" spans="1:16" ht="89.25" x14ac:dyDescent="0.2">
      <c r="A77" t="s">
        <v>57</v>
      </c>
      <c r="E77" s="41" t="s">
        <v>2774</v>
      </c>
    </row>
    <row r="78" spans="1:16" x14ac:dyDescent="0.2">
      <c r="A78" t="s">
        <v>49</v>
      </c>
      <c r="B78" s="36" t="s">
        <v>115</v>
      </c>
      <c r="C78" s="36" t="s">
        <v>311</v>
      </c>
      <c r="D78" s="37" t="s">
        <v>47</v>
      </c>
      <c r="E78" s="13" t="s">
        <v>312</v>
      </c>
      <c r="F78" s="38" t="s">
        <v>288</v>
      </c>
      <c r="G78" s="39">
        <v>90</v>
      </c>
      <c r="H78" s="38">
        <v>0</v>
      </c>
      <c r="I78" s="38">
        <f>ROUND(G78*H78,6)</f>
        <v>0</v>
      </c>
      <c r="L78" s="40">
        <v>0</v>
      </c>
      <c r="M78" s="34">
        <f>ROUND(ROUND(L78,2)*ROUND(G78,3),2)</f>
        <v>0</v>
      </c>
      <c r="N78" s="38" t="s">
        <v>4817</v>
      </c>
      <c r="O78">
        <f>(M78*21)/100</f>
        <v>0</v>
      </c>
      <c r="P78" t="s">
        <v>27</v>
      </c>
    </row>
    <row r="79" spans="1:16" x14ac:dyDescent="0.2">
      <c r="A79" s="37" t="s">
        <v>54</v>
      </c>
      <c r="E79" s="41" t="s">
        <v>5</v>
      </c>
    </row>
    <row r="80" spans="1:16" x14ac:dyDescent="0.2">
      <c r="A80" s="37" t="s">
        <v>55</v>
      </c>
      <c r="E80" s="42" t="s">
        <v>5</v>
      </c>
    </row>
    <row r="81" spans="1:16" ht="76.5" x14ac:dyDescent="0.2">
      <c r="A81" t="s">
        <v>57</v>
      </c>
      <c r="E81" s="41" t="s">
        <v>4841</v>
      </c>
    </row>
    <row r="82" spans="1:16" x14ac:dyDescent="0.2">
      <c r="A82" t="s">
        <v>49</v>
      </c>
      <c r="B82" s="36" t="s">
        <v>118</v>
      </c>
      <c r="C82" s="36" t="s">
        <v>4842</v>
      </c>
      <c r="D82" s="37" t="s">
        <v>47</v>
      </c>
      <c r="E82" s="13" t="s">
        <v>4843</v>
      </c>
      <c r="F82" s="38" t="s">
        <v>288</v>
      </c>
      <c r="G82" s="39">
        <v>13560</v>
      </c>
      <c r="H82" s="38">
        <v>0</v>
      </c>
      <c r="I82" s="38">
        <f>ROUND(G82*H82,6)</f>
        <v>0</v>
      </c>
      <c r="L82" s="40">
        <v>0</v>
      </c>
      <c r="M82" s="34">
        <f>ROUND(ROUND(L82,2)*ROUND(G82,3),2)</f>
        <v>0</v>
      </c>
      <c r="N82" s="38" t="s">
        <v>4817</v>
      </c>
      <c r="O82">
        <f>(M82*21)/100</f>
        <v>0</v>
      </c>
      <c r="P82" t="s">
        <v>27</v>
      </c>
    </row>
    <row r="83" spans="1:16" x14ac:dyDescent="0.2">
      <c r="A83" s="37" t="s">
        <v>54</v>
      </c>
      <c r="E83" s="41" t="s">
        <v>5</v>
      </c>
    </row>
    <row r="84" spans="1:16" x14ac:dyDescent="0.2">
      <c r="A84" s="37" t="s">
        <v>55</v>
      </c>
      <c r="E84" s="42" t="s">
        <v>5</v>
      </c>
    </row>
    <row r="85" spans="1:16" ht="114.75" x14ac:dyDescent="0.2">
      <c r="A85" t="s">
        <v>57</v>
      </c>
      <c r="E85" s="41" t="s">
        <v>4844</v>
      </c>
    </row>
    <row r="86" spans="1:16" x14ac:dyDescent="0.2">
      <c r="A86" t="s">
        <v>49</v>
      </c>
      <c r="B86" s="36" t="s">
        <v>122</v>
      </c>
      <c r="C86" s="36" t="s">
        <v>933</v>
      </c>
      <c r="D86" s="37" t="s">
        <v>47</v>
      </c>
      <c r="E86" s="13" t="s">
        <v>934</v>
      </c>
      <c r="F86" s="38" t="s">
        <v>52</v>
      </c>
      <c r="G86" s="39">
        <v>4</v>
      </c>
      <c r="H86" s="38">
        <v>0</v>
      </c>
      <c r="I86" s="38">
        <f>ROUND(G86*H86,6)</f>
        <v>0</v>
      </c>
      <c r="L86" s="40">
        <v>0</v>
      </c>
      <c r="M86" s="34">
        <f>ROUND(ROUND(L86,2)*ROUND(G86,3),2)</f>
        <v>0</v>
      </c>
      <c r="N86" s="38" t="s">
        <v>4817</v>
      </c>
      <c r="O86">
        <f>(M86*21)/100</f>
        <v>0</v>
      </c>
      <c r="P86" t="s">
        <v>27</v>
      </c>
    </row>
    <row r="87" spans="1:16" x14ac:dyDescent="0.2">
      <c r="A87" s="37" t="s">
        <v>54</v>
      </c>
      <c r="E87" s="41" t="s">
        <v>5</v>
      </c>
    </row>
    <row r="88" spans="1:16" x14ac:dyDescent="0.2">
      <c r="A88" s="37" t="s">
        <v>55</v>
      </c>
      <c r="E88" s="42" t="s">
        <v>5</v>
      </c>
    </row>
    <row r="89" spans="1:16" ht="76.5" x14ac:dyDescent="0.2">
      <c r="A89" t="s">
        <v>57</v>
      </c>
      <c r="E89" s="41" t="s">
        <v>4845</v>
      </c>
    </row>
    <row r="90" spans="1:16" x14ac:dyDescent="0.2">
      <c r="A90" t="s">
        <v>46</v>
      </c>
      <c r="C90" s="33" t="s">
        <v>4564</v>
      </c>
      <c r="E90" s="35" t="s">
        <v>4565</v>
      </c>
      <c r="J90" s="34">
        <f>0</f>
        <v>0</v>
      </c>
      <c r="K90" s="34">
        <f>0</f>
        <v>0</v>
      </c>
      <c r="L90" s="34">
        <f>0+L91+L95+L99+L103+L107+L111+L115+L119+L123+L127+L131+L135+L139+L143+L147+L151+L155+L159+L163+L167+L171+L175+L179</f>
        <v>0</v>
      </c>
      <c r="M90" s="34">
        <f>0+M91+M95+M99+M103+M107+M111+M115+M119+M123+M127+M131+M135+M139+M143+M147+M151+M155+M159+M163+M167+M171+M175+M179</f>
        <v>0</v>
      </c>
    </row>
    <row r="91" spans="1:16" x14ac:dyDescent="0.2">
      <c r="A91" t="s">
        <v>49</v>
      </c>
      <c r="B91" s="36" t="s">
        <v>125</v>
      </c>
      <c r="C91" s="36" t="s">
        <v>4846</v>
      </c>
      <c r="D91" s="37" t="s">
        <v>47</v>
      </c>
      <c r="E91" s="13" t="s">
        <v>4847</v>
      </c>
      <c r="F91" s="38" t="s">
        <v>52</v>
      </c>
      <c r="G91" s="39">
        <v>3</v>
      </c>
      <c r="H91" s="38">
        <v>0</v>
      </c>
      <c r="I91" s="38">
        <f>ROUND(G91*H91,6)</f>
        <v>0</v>
      </c>
      <c r="L91" s="40">
        <v>0</v>
      </c>
      <c r="M91" s="34">
        <f>ROUND(ROUND(L91,2)*ROUND(G91,3),2)</f>
        <v>0</v>
      </c>
      <c r="N91" s="38" t="s">
        <v>4817</v>
      </c>
      <c r="O91">
        <f>(M91*21)/100</f>
        <v>0</v>
      </c>
      <c r="P91" t="s">
        <v>27</v>
      </c>
    </row>
    <row r="92" spans="1:16" x14ac:dyDescent="0.2">
      <c r="A92" s="37" t="s">
        <v>54</v>
      </c>
      <c r="E92" s="41" t="s">
        <v>5</v>
      </c>
    </row>
    <row r="93" spans="1:16" x14ac:dyDescent="0.2">
      <c r="A93" s="37" t="s">
        <v>55</v>
      </c>
      <c r="E93" s="42" t="s">
        <v>5</v>
      </c>
    </row>
    <row r="94" spans="1:16" ht="114.75" x14ac:dyDescent="0.2">
      <c r="A94" t="s">
        <v>57</v>
      </c>
      <c r="E94" s="41" t="s">
        <v>4599</v>
      </c>
    </row>
    <row r="95" spans="1:16" x14ac:dyDescent="0.2">
      <c r="A95" t="s">
        <v>49</v>
      </c>
      <c r="B95" s="36" t="s">
        <v>129</v>
      </c>
      <c r="C95" s="36" t="s">
        <v>4848</v>
      </c>
      <c r="D95" s="37" t="s">
        <v>47</v>
      </c>
      <c r="E95" s="13" t="s">
        <v>4849</v>
      </c>
      <c r="F95" s="38" t="s">
        <v>52</v>
      </c>
      <c r="G95" s="39">
        <v>3</v>
      </c>
      <c r="H95" s="38">
        <v>0</v>
      </c>
      <c r="I95" s="38">
        <f>ROUND(G95*H95,6)</f>
        <v>0</v>
      </c>
      <c r="L95" s="40">
        <v>0</v>
      </c>
      <c r="M95" s="34">
        <f>ROUND(ROUND(L95,2)*ROUND(G95,3),2)</f>
        <v>0</v>
      </c>
      <c r="N95" s="38" t="s">
        <v>4817</v>
      </c>
      <c r="O95">
        <f>(M95*21)/100</f>
        <v>0</v>
      </c>
      <c r="P95" t="s">
        <v>27</v>
      </c>
    </row>
    <row r="96" spans="1:16" x14ac:dyDescent="0.2">
      <c r="A96" s="37" t="s">
        <v>54</v>
      </c>
      <c r="E96" s="41" t="s">
        <v>5</v>
      </c>
    </row>
    <row r="97" spans="1:16" x14ac:dyDescent="0.2">
      <c r="A97" s="37" t="s">
        <v>55</v>
      </c>
      <c r="E97" s="42" t="s">
        <v>5</v>
      </c>
    </row>
    <row r="98" spans="1:16" ht="114.75" x14ac:dyDescent="0.2">
      <c r="A98" t="s">
        <v>57</v>
      </c>
      <c r="E98" s="41" t="s">
        <v>4599</v>
      </c>
    </row>
    <row r="99" spans="1:16" x14ac:dyDescent="0.2">
      <c r="A99" t="s">
        <v>49</v>
      </c>
      <c r="B99" s="36" t="s">
        <v>133</v>
      </c>
      <c r="C99" s="36" t="s">
        <v>4850</v>
      </c>
      <c r="D99" s="37" t="s">
        <v>47</v>
      </c>
      <c r="E99" s="13" t="s">
        <v>4851</v>
      </c>
      <c r="F99" s="38" t="s">
        <v>52</v>
      </c>
      <c r="G99" s="39">
        <v>2</v>
      </c>
      <c r="H99" s="38">
        <v>0</v>
      </c>
      <c r="I99" s="38">
        <f>ROUND(G99*H99,6)</f>
        <v>0</v>
      </c>
      <c r="L99" s="40">
        <v>0</v>
      </c>
      <c r="M99" s="34">
        <f>ROUND(ROUND(L99,2)*ROUND(G99,3),2)</f>
        <v>0</v>
      </c>
      <c r="N99" s="38" t="s">
        <v>4817</v>
      </c>
      <c r="O99">
        <f>(M99*21)/100</f>
        <v>0</v>
      </c>
      <c r="P99" t="s">
        <v>27</v>
      </c>
    </row>
    <row r="100" spans="1:16" x14ac:dyDescent="0.2">
      <c r="A100" s="37" t="s">
        <v>54</v>
      </c>
      <c r="E100" s="41" t="s">
        <v>5</v>
      </c>
    </row>
    <row r="101" spans="1:16" x14ac:dyDescent="0.2">
      <c r="A101" s="37" t="s">
        <v>55</v>
      </c>
      <c r="E101" s="42" t="s">
        <v>5</v>
      </c>
    </row>
    <row r="102" spans="1:16" ht="114.75" x14ac:dyDescent="0.2">
      <c r="A102" t="s">
        <v>57</v>
      </c>
      <c r="E102" s="41" t="s">
        <v>4599</v>
      </c>
    </row>
    <row r="103" spans="1:16" x14ac:dyDescent="0.2">
      <c r="A103" t="s">
        <v>49</v>
      </c>
      <c r="B103" s="36" t="s">
        <v>137</v>
      </c>
      <c r="C103" s="36" t="s">
        <v>4852</v>
      </c>
      <c r="D103" s="37" t="s">
        <v>47</v>
      </c>
      <c r="E103" s="13" t="s">
        <v>4853</v>
      </c>
      <c r="F103" s="38" t="s">
        <v>52</v>
      </c>
      <c r="G103" s="39">
        <v>2</v>
      </c>
      <c r="H103" s="38">
        <v>0</v>
      </c>
      <c r="I103" s="38">
        <f>ROUND(G103*H103,6)</f>
        <v>0</v>
      </c>
      <c r="L103" s="40">
        <v>0</v>
      </c>
      <c r="M103" s="34">
        <f>ROUND(ROUND(L103,2)*ROUND(G103,3),2)</f>
        <v>0</v>
      </c>
      <c r="N103" s="38" t="s">
        <v>4817</v>
      </c>
      <c r="O103">
        <f>(M103*21)/100</f>
        <v>0</v>
      </c>
      <c r="P103" t="s">
        <v>27</v>
      </c>
    </row>
    <row r="104" spans="1:16" x14ac:dyDescent="0.2">
      <c r="A104" s="37" t="s">
        <v>54</v>
      </c>
      <c r="E104" s="41" t="s">
        <v>5</v>
      </c>
    </row>
    <row r="105" spans="1:16" x14ac:dyDescent="0.2">
      <c r="A105" s="37" t="s">
        <v>55</v>
      </c>
      <c r="E105" s="42" t="s">
        <v>5</v>
      </c>
    </row>
    <row r="106" spans="1:16" ht="114.75" x14ac:dyDescent="0.2">
      <c r="A106" t="s">
        <v>57</v>
      </c>
      <c r="E106" s="41" t="s">
        <v>4599</v>
      </c>
    </row>
    <row r="107" spans="1:16" x14ac:dyDescent="0.2">
      <c r="A107" t="s">
        <v>49</v>
      </c>
      <c r="B107" s="36" t="s">
        <v>141</v>
      </c>
      <c r="C107" s="36" t="s">
        <v>4854</v>
      </c>
      <c r="D107" s="37" t="s">
        <v>47</v>
      </c>
      <c r="E107" s="13" t="s">
        <v>4855</v>
      </c>
      <c r="F107" s="38" t="s">
        <v>52</v>
      </c>
      <c r="G107" s="39">
        <v>4</v>
      </c>
      <c r="H107" s="38">
        <v>0</v>
      </c>
      <c r="I107" s="38">
        <f>ROUND(G107*H107,6)</f>
        <v>0</v>
      </c>
      <c r="L107" s="40">
        <v>0</v>
      </c>
      <c r="M107" s="34">
        <f>ROUND(ROUND(L107,2)*ROUND(G107,3),2)</f>
        <v>0</v>
      </c>
      <c r="N107" s="38" t="s">
        <v>4817</v>
      </c>
      <c r="O107">
        <f>(M107*21)/100</f>
        <v>0</v>
      </c>
      <c r="P107" t="s">
        <v>27</v>
      </c>
    </row>
    <row r="108" spans="1:16" x14ac:dyDescent="0.2">
      <c r="A108" s="37" t="s">
        <v>54</v>
      </c>
      <c r="E108" s="41" t="s">
        <v>5</v>
      </c>
    </row>
    <row r="109" spans="1:16" x14ac:dyDescent="0.2">
      <c r="A109" s="37" t="s">
        <v>55</v>
      </c>
      <c r="E109" s="42" t="s">
        <v>5</v>
      </c>
    </row>
    <row r="110" spans="1:16" ht="114.75" x14ac:dyDescent="0.2">
      <c r="A110" t="s">
        <v>57</v>
      </c>
      <c r="E110" s="41" t="s">
        <v>4599</v>
      </c>
    </row>
    <row r="111" spans="1:16" x14ac:dyDescent="0.2">
      <c r="A111" t="s">
        <v>49</v>
      </c>
      <c r="B111" s="36" t="s">
        <v>145</v>
      </c>
      <c r="C111" s="36" t="s">
        <v>4856</v>
      </c>
      <c r="D111" s="37" t="s">
        <v>47</v>
      </c>
      <c r="E111" s="13" t="s">
        <v>4857</v>
      </c>
      <c r="F111" s="38" t="s">
        <v>52</v>
      </c>
      <c r="G111" s="39">
        <v>2</v>
      </c>
      <c r="H111" s="38">
        <v>0</v>
      </c>
      <c r="I111" s="38">
        <f>ROUND(G111*H111,6)</f>
        <v>0</v>
      </c>
      <c r="L111" s="40">
        <v>0</v>
      </c>
      <c r="M111" s="34">
        <f>ROUND(ROUND(L111,2)*ROUND(G111,3),2)</f>
        <v>0</v>
      </c>
      <c r="N111" s="38" t="s">
        <v>4817</v>
      </c>
      <c r="O111">
        <f>(M111*21)/100</f>
        <v>0</v>
      </c>
      <c r="P111" t="s">
        <v>27</v>
      </c>
    </row>
    <row r="112" spans="1:16" x14ac:dyDescent="0.2">
      <c r="A112" s="37" t="s">
        <v>54</v>
      </c>
      <c r="E112" s="41" t="s">
        <v>5</v>
      </c>
    </row>
    <row r="113" spans="1:16" x14ac:dyDescent="0.2">
      <c r="A113" s="37" t="s">
        <v>55</v>
      </c>
      <c r="E113" s="42" t="s">
        <v>5</v>
      </c>
    </row>
    <row r="114" spans="1:16" ht="114.75" x14ac:dyDescent="0.2">
      <c r="A114" t="s">
        <v>57</v>
      </c>
      <c r="E114" s="41" t="s">
        <v>4599</v>
      </c>
    </row>
    <row r="115" spans="1:16" x14ac:dyDescent="0.2">
      <c r="A115" t="s">
        <v>49</v>
      </c>
      <c r="B115" s="36" t="s">
        <v>148</v>
      </c>
      <c r="C115" s="36" t="s">
        <v>4634</v>
      </c>
      <c r="D115" s="37" t="s">
        <v>47</v>
      </c>
      <c r="E115" s="13" t="s">
        <v>4635</v>
      </c>
      <c r="F115" s="38" t="s">
        <v>288</v>
      </c>
      <c r="G115" s="39">
        <v>120</v>
      </c>
      <c r="H115" s="38">
        <v>0</v>
      </c>
      <c r="I115" s="38">
        <f>ROUND(G115*H115,6)</f>
        <v>0</v>
      </c>
      <c r="L115" s="40">
        <v>0</v>
      </c>
      <c r="M115" s="34">
        <f>ROUND(ROUND(L115,2)*ROUND(G115,3),2)</f>
        <v>0</v>
      </c>
      <c r="N115" s="38" t="s">
        <v>4817</v>
      </c>
      <c r="O115">
        <f>(M115*21)/100</f>
        <v>0</v>
      </c>
      <c r="P115" t="s">
        <v>27</v>
      </c>
    </row>
    <row r="116" spans="1:16" x14ac:dyDescent="0.2">
      <c r="A116" s="37" t="s">
        <v>54</v>
      </c>
      <c r="E116" s="41" t="s">
        <v>5</v>
      </c>
    </row>
    <row r="117" spans="1:16" x14ac:dyDescent="0.2">
      <c r="A117" s="37" t="s">
        <v>55</v>
      </c>
      <c r="E117" s="42" t="s">
        <v>5</v>
      </c>
    </row>
    <row r="118" spans="1:16" ht="114.75" x14ac:dyDescent="0.2">
      <c r="A118" t="s">
        <v>57</v>
      </c>
      <c r="E118" s="41" t="s">
        <v>4636</v>
      </c>
    </row>
    <row r="119" spans="1:16" x14ac:dyDescent="0.2">
      <c r="A119" t="s">
        <v>49</v>
      </c>
      <c r="B119" s="36" t="s">
        <v>152</v>
      </c>
      <c r="C119" s="36" t="s">
        <v>4637</v>
      </c>
      <c r="D119" s="37" t="s">
        <v>47</v>
      </c>
      <c r="E119" s="13" t="s">
        <v>4638</v>
      </c>
      <c r="F119" s="38" t="s">
        <v>52</v>
      </c>
      <c r="G119" s="39">
        <v>3</v>
      </c>
      <c r="H119" s="38">
        <v>0</v>
      </c>
      <c r="I119" s="38">
        <f>ROUND(G119*H119,6)</f>
        <v>0</v>
      </c>
      <c r="L119" s="40">
        <v>0</v>
      </c>
      <c r="M119" s="34">
        <f>ROUND(ROUND(L119,2)*ROUND(G119,3),2)</f>
        <v>0</v>
      </c>
      <c r="N119" s="38" t="s">
        <v>4817</v>
      </c>
      <c r="O119">
        <f>(M119*21)/100</f>
        <v>0</v>
      </c>
      <c r="P119" t="s">
        <v>27</v>
      </c>
    </row>
    <row r="120" spans="1:16" x14ac:dyDescent="0.2">
      <c r="A120" s="37" t="s">
        <v>54</v>
      </c>
      <c r="E120" s="41" t="s">
        <v>5</v>
      </c>
    </row>
    <row r="121" spans="1:16" x14ac:dyDescent="0.2">
      <c r="A121" s="37" t="s">
        <v>55</v>
      </c>
      <c r="E121" s="42" t="s">
        <v>5</v>
      </c>
    </row>
    <row r="122" spans="1:16" ht="114.75" x14ac:dyDescent="0.2">
      <c r="A122" t="s">
        <v>57</v>
      </c>
      <c r="E122" s="41" t="s">
        <v>4599</v>
      </c>
    </row>
    <row r="123" spans="1:16" x14ac:dyDescent="0.2">
      <c r="A123" t="s">
        <v>49</v>
      </c>
      <c r="B123" s="36" t="s">
        <v>156</v>
      </c>
      <c r="C123" s="36" t="s">
        <v>4639</v>
      </c>
      <c r="D123" s="37" t="s">
        <v>47</v>
      </c>
      <c r="E123" s="13" t="s">
        <v>4640</v>
      </c>
      <c r="F123" s="38" t="s">
        <v>52</v>
      </c>
      <c r="G123" s="39">
        <v>3</v>
      </c>
      <c r="H123" s="38">
        <v>0</v>
      </c>
      <c r="I123" s="38">
        <f>ROUND(G123*H123,6)</f>
        <v>0</v>
      </c>
      <c r="L123" s="40">
        <v>0</v>
      </c>
      <c r="M123" s="34">
        <f>ROUND(ROUND(L123,2)*ROUND(G123,3),2)</f>
        <v>0</v>
      </c>
      <c r="N123" s="38" t="s">
        <v>4817</v>
      </c>
      <c r="O123">
        <f>(M123*21)/100</f>
        <v>0</v>
      </c>
      <c r="P123" t="s">
        <v>27</v>
      </c>
    </row>
    <row r="124" spans="1:16" x14ac:dyDescent="0.2">
      <c r="A124" s="37" t="s">
        <v>54</v>
      </c>
      <c r="E124" s="41" t="s">
        <v>5</v>
      </c>
    </row>
    <row r="125" spans="1:16" x14ac:dyDescent="0.2">
      <c r="A125" s="37" t="s">
        <v>55</v>
      </c>
      <c r="E125" s="42" t="s">
        <v>5</v>
      </c>
    </row>
    <row r="126" spans="1:16" ht="114.75" x14ac:dyDescent="0.2">
      <c r="A126" t="s">
        <v>57</v>
      </c>
      <c r="E126" s="41" t="s">
        <v>4599</v>
      </c>
    </row>
    <row r="127" spans="1:16" x14ac:dyDescent="0.2">
      <c r="A127" t="s">
        <v>49</v>
      </c>
      <c r="B127" s="36" t="s">
        <v>159</v>
      </c>
      <c r="C127" s="36" t="s">
        <v>4858</v>
      </c>
      <c r="D127" s="37" t="s">
        <v>47</v>
      </c>
      <c r="E127" s="13" t="s">
        <v>4859</v>
      </c>
      <c r="F127" s="38" t="s">
        <v>52</v>
      </c>
      <c r="G127" s="39">
        <v>3</v>
      </c>
      <c r="H127" s="38">
        <v>0</v>
      </c>
      <c r="I127" s="38">
        <f>ROUND(G127*H127,6)</f>
        <v>0</v>
      </c>
      <c r="L127" s="40">
        <v>0</v>
      </c>
      <c r="M127" s="34">
        <f>ROUND(ROUND(L127,2)*ROUND(G127,3),2)</f>
        <v>0</v>
      </c>
      <c r="N127" s="38" t="s">
        <v>4817</v>
      </c>
      <c r="O127">
        <f>(M127*21)/100</f>
        <v>0</v>
      </c>
      <c r="P127" t="s">
        <v>27</v>
      </c>
    </row>
    <row r="128" spans="1:16" x14ac:dyDescent="0.2">
      <c r="A128" s="37" t="s">
        <v>54</v>
      </c>
      <c r="E128" s="41" t="s">
        <v>5</v>
      </c>
    </row>
    <row r="129" spans="1:16" x14ac:dyDescent="0.2">
      <c r="A129" s="37" t="s">
        <v>55</v>
      </c>
      <c r="E129" s="42" t="s">
        <v>5</v>
      </c>
    </row>
    <row r="130" spans="1:16" ht="114.75" x14ac:dyDescent="0.2">
      <c r="A130" t="s">
        <v>57</v>
      </c>
      <c r="E130" s="41" t="s">
        <v>4599</v>
      </c>
    </row>
    <row r="131" spans="1:16" x14ac:dyDescent="0.2">
      <c r="A131" t="s">
        <v>49</v>
      </c>
      <c r="B131" s="36" t="s">
        <v>166</v>
      </c>
      <c r="C131" s="36" t="s">
        <v>4860</v>
      </c>
      <c r="D131" s="37" t="s">
        <v>47</v>
      </c>
      <c r="E131" s="13" t="s">
        <v>4861</v>
      </c>
      <c r="F131" s="38" t="s">
        <v>52</v>
      </c>
      <c r="G131" s="39">
        <v>1</v>
      </c>
      <c r="H131" s="38">
        <v>0</v>
      </c>
      <c r="I131" s="38">
        <f>ROUND(G131*H131,6)</f>
        <v>0</v>
      </c>
      <c r="L131" s="40">
        <v>0</v>
      </c>
      <c r="M131" s="34">
        <f>ROUND(ROUND(L131,2)*ROUND(G131,3),2)</f>
        <v>0</v>
      </c>
      <c r="N131" s="38" t="s">
        <v>4817</v>
      </c>
      <c r="O131">
        <f>(M131*21)/100</f>
        <v>0</v>
      </c>
      <c r="P131" t="s">
        <v>27</v>
      </c>
    </row>
    <row r="132" spans="1:16" x14ac:dyDescent="0.2">
      <c r="A132" s="37" t="s">
        <v>54</v>
      </c>
      <c r="E132" s="41" t="s">
        <v>5</v>
      </c>
    </row>
    <row r="133" spans="1:16" x14ac:dyDescent="0.2">
      <c r="A133" s="37" t="s">
        <v>55</v>
      </c>
      <c r="E133" s="42" t="s">
        <v>5</v>
      </c>
    </row>
    <row r="134" spans="1:16" ht="114.75" x14ac:dyDescent="0.2">
      <c r="A134" t="s">
        <v>57</v>
      </c>
      <c r="E134" s="41" t="s">
        <v>4599</v>
      </c>
    </row>
    <row r="135" spans="1:16" x14ac:dyDescent="0.2">
      <c r="A135" t="s">
        <v>49</v>
      </c>
      <c r="B135" s="36" t="s">
        <v>170</v>
      </c>
      <c r="C135" s="36" t="s">
        <v>4649</v>
      </c>
      <c r="D135" s="37" t="s">
        <v>47</v>
      </c>
      <c r="E135" s="13" t="s">
        <v>4650</v>
      </c>
      <c r="F135" s="38" t="s">
        <v>52</v>
      </c>
      <c r="G135" s="39">
        <v>1</v>
      </c>
      <c r="H135" s="38">
        <v>0</v>
      </c>
      <c r="I135" s="38">
        <f>ROUND(G135*H135,6)</f>
        <v>0</v>
      </c>
      <c r="L135" s="40">
        <v>0</v>
      </c>
      <c r="M135" s="34">
        <f>ROUND(ROUND(L135,2)*ROUND(G135,3),2)</f>
        <v>0</v>
      </c>
      <c r="N135" s="38" t="s">
        <v>4817</v>
      </c>
      <c r="O135">
        <f>(M135*21)/100</f>
        <v>0</v>
      </c>
      <c r="P135" t="s">
        <v>27</v>
      </c>
    </row>
    <row r="136" spans="1:16" x14ac:dyDescent="0.2">
      <c r="A136" s="37" t="s">
        <v>54</v>
      </c>
      <c r="E136" s="41" t="s">
        <v>5</v>
      </c>
    </row>
    <row r="137" spans="1:16" x14ac:dyDescent="0.2">
      <c r="A137" s="37" t="s">
        <v>55</v>
      </c>
      <c r="E137" s="42" t="s">
        <v>5</v>
      </c>
    </row>
    <row r="138" spans="1:16" ht="114.75" x14ac:dyDescent="0.2">
      <c r="A138" t="s">
        <v>57</v>
      </c>
      <c r="E138" s="41" t="s">
        <v>4599</v>
      </c>
    </row>
    <row r="139" spans="1:16" x14ac:dyDescent="0.2">
      <c r="A139" t="s">
        <v>49</v>
      </c>
      <c r="B139" s="36" t="s">
        <v>174</v>
      </c>
      <c r="C139" s="36" t="s">
        <v>4651</v>
      </c>
      <c r="D139" s="37" t="s">
        <v>47</v>
      </c>
      <c r="E139" s="13" t="s">
        <v>4652</v>
      </c>
      <c r="F139" s="38" t="s">
        <v>52</v>
      </c>
      <c r="G139" s="39">
        <v>3</v>
      </c>
      <c r="H139" s="38">
        <v>0</v>
      </c>
      <c r="I139" s="38">
        <f>ROUND(G139*H139,6)</f>
        <v>0</v>
      </c>
      <c r="L139" s="40">
        <v>0</v>
      </c>
      <c r="M139" s="34">
        <f>ROUND(ROUND(L139,2)*ROUND(G139,3),2)</f>
        <v>0</v>
      </c>
      <c r="N139" s="38" t="s">
        <v>4817</v>
      </c>
      <c r="O139">
        <f>(M139*21)/100</f>
        <v>0</v>
      </c>
      <c r="P139" t="s">
        <v>27</v>
      </c>
    </row>
    <row r="140" spans="1:16" x14ac:dyDescent="0.2">
      <c r="A140" s="37" t="s">
        <v>54</v>
      </c>
      <c r="E140" s="41" t="s">
        <v>5</v>
      </c>
    </row>
    <row r="141" spans="1:16" x14ac:dyDescent="0.2">
      <c r="A141" s="37" t="s">
        <v>55</v>
      </c>
      <c r="E141" s="42" t="s">
        <v>5</v>
      </c>
    </row>
    <row r="142" spans="1:16" ht="114.75" x14ac:dyDescent="0.2">
      <c r="A142" t="s">
        <v>57</v>
      </c>
      <c r="E142" s="41" t="s">
        <v>4599</v>
      </c>
    </row>
    <row r="143" spans="1:16" ht="25.5" x14ac:dyDescent="0.2">
      <c r="A143" t="s">
        <v>49</v>
      </c>
      <c r="B143" s="36" t="s">
        <v>179</v>
      </c>
      <c r="C143" s="36" t="s">
        <v>4862</v>
      </c>
      <c r="D143" s="37" t="s">
        <v>47</v>
      </c>
      <c r="E143" s="13" t="s">
        <v>4863</v>
      </c>
      <c r="F143" s="38" t="s">
        <v>52</v>
      </c>
      <c r="G143" s="39">
        <v>4</v>
      </c>
      <c r="H143" s="38">
        <v>0</v>
      </c>
      <c r="I143" s="38">
        <f>ROUND(G143*H143,6)</f>
        <v>0</v>
      </c>
      <c r="L143" s="40">
        <v>0</v>
      </c>
      <c r="M143" s="34">
        <f>ROUND(ROUND(L143,2)*ROUND(G143,3),2)</f>
        <v>0</v>
      </c>
      <c r="N143" s="38" t="s">
        <v>4817</v>
      </c>
      <c r="O143">
        <f>(M143*21)/100</f>
        <v>0</v>
      </c>
      <c r="P143" t="s">
        <v>27</v>
      </c>
    </row>
    <row r="144" spans="1:16" x14ac:dyDescent="0.2">
      <c r="A144" s="37" t="s">
        <v>54</v>
      </c>
      <c r="E144" s="41" t="s">
        <v>5</v>
      </c>
    </row>
    <row r="145" spans="1:16" x14ac:dyDescent="0.2">
      <c r="A145" s="37" t="s">
        <v>55</v>
      </c>
      <c r="E145" s="42" t="s">
        <v>5</v>
      </c>
    </row>
    <row r="146" spans="1:16" ht="114.75" x14ac:dyDescent="0.2">
      <c r="A146" t="s">
        <v>57</v>
      </c>
      <c r="E146" s="41" t="s">
        <v>4599</v>
      </c>
    </row>
    <row r="147" spans="1:16" x14ac:dyDescent="0.2">
      <c r="A147" t="s">
        <v>49</v>
      </c>
      <c r="B147" s="36" t="s">
        <v>184</v>
      </c>
      <c r="C147" s="36" t="s">
        <v>4864</v>
      </c>
      <c r="D147" s="37" t="s">
        <v>47</v>
      </c>
      <c r="E147" s="13" t="s">
        <v>4865</v>
      </c>
      <c r="F147" s="38" t="s">
        <v>52</v>
      </c>
      <c r="G147" s="39">
        <v>20</v>
      </c>
      <c r="H147" s="38">
        <v>0</v>
      </c>
      <c r="I147" s="38">
        <f>ROUND(G147*H147,6)</f>
        <v>0</v>
      </c>
      <c r="L147" s="40">
        <v>0</v>
      </c>
      <c r="M147" s="34">
        <f>ROUND(ROUND(L147,2)*ROUND(G147,3),2)</f>
        <v>0</v>
      </c>
      <c r="N147" s="38" t="s">
        <v>4817</v>
      </c>
      <c r="O147">
        <f>(M147*21)/100</f>
        <v>0</v>
      </c>
      <c r="P147" t="s">
        <v>27</v>
      </c>
    </row>
    <row r="148" spans="1:16" x14ac:dyDescent="0.2">
      <c r="A148" s="37" t="s">
        <v>54</v>
      </c>
      <c r="E148" s="41" t="s">
        <v>5</v>
      </c>
    </row>
    <row r="149" spans="1:16" x14ac:dyDescent="0.2">
      <c r="A149" s="37" t="s">
        <v>55</v>
      </c>
      <c r="E149" s="42" t="s">
        <v>5</v>
      </c>
    </row>
    <row r="150" spans="1:16" ht="114.75" x14ac:dyDescent="0.2">
      <c r="A150" t="s">
        <v>57</v>
      </c>
      <c r="E150" s="41" t="s">
        <v>4599</v>
      </c>
    </row>
    <row r="151" spans="1:16" x14ac:dyDescent="0.2">
      <c r="A151" t="s">
        <v>49</v>
      </c>
      <c r="B151" s="36" t="s">
        <v>188</v>
      </c>
      <c r="C151" s="36" t="s">
        <v>4866</v>
      </c>
      <c r="D151" s="37" t="s">
        <v>47</v>
      </c>
      <c r="E151" s="13" t="s">
        <v>4867</v>
      </c>
      <c r="F151" s="38" t="s">
        <v>52</v>
      </c>
      <c r="G151" s="39">
        <v>2</v>
      </c>
      <c r="H151" s="38">
        <v>0</v>
      </c>
      <c r="I151" s="38">
        <f>ROUND(G151*H151,6)</f>
        <v>0</v>
      </c>
      <c r="L151" s="40">
        <v>0</v>
      </c>
      <c r="M151" s="34">
        <f>ROUND(ROUND(L151,2)*ROUND(G151,3),2)</f>
        <v>0</v>
      </c>
      <c r="N151" s="38" t="s">
        <v>4817</v>
      </c>
      <c r="O151">
        <f>(M151*21)/100</f>
        <v>0</v>
      </c>
      <c r="P151" t="s">
        <v>27</v>
      </c>
    </row>
    <row r="152" spans="1:16" x14ac:dyDescent="0.2">
      <c r="A152" s="37" t="s">
        <v>54</v>
      </c>
      <c r="E152" s="41" t="s">
        <v>5</v>
      </c>
    </row>
    <row r="153" spans="1:16" x14ac:dyDescent="0.2">
      <c r="A153" s="37" t="s">
        <v>55</v>
      </c>
      <c r="E153" s="42" t="s">
        <v>5</v>
      </c>
    </row>
    <row r="154" spans="1:16" ht="114.75" x14ac:dyDescent="0.2">
      <c r="A154" t="s">
        <v>57</v>
      </c>
      <c r="E154" s="41" t="s">
        <v>4599</v>
      </c>
    </row>
    <row r="155" spans="1:16" x14ac:dyDescent="0.2">
      <c r="A155" t="s">
        <v>49</v>
      </c>
      <c r="B155" s="36" t="s">
        <v>192</v>
      </c>
      <c r="C155" s="36" t="s">
        <v>4659</v>
      </c>
      <c r="D155" s="37" t="s">
        <v>47</v>
      </c>
      <c r="E155" s="13" t="s">
        <v>4660</v>
      </c>
      <c r="F155" s="38" t="s">
        <v>52</v>
      </c>
      <c r="G155" s="39">
        <v>1</v>
      </c>
      <c r="H155" s="38">
        <v>0</v>
      </c>
      <c r="I155" s="38">
        <f>ROUND(G155*H155,6)</f>
        <v>0</v>
      </c>
      <c r="L155" s="40">
        <v>0</v>
      </c>
      <c r="M155" s="34">
        <f>ROUND(ROUND(L155,2)*ROUND(G155,3),2)</f>
        <v>0</v>
      </c>
      <c r="N155" s="38" t="s">
        <v>4817</v>
      </c>
      <c r="O155">
        <f>(M155*21)/100</f>
        <v>0</v>
      </c>
      <c r="P155" t="s">
        <v>27</v>
      </c>
    </row>
    <row r="156" spans="1:16" x14ac:dyDescent="0.2">
      <c r="A156" s="37" t="s">
        <v>54</v>
      </c>
      <c r="E156" s="41" t="s">
        <v>5</v>
      </c>
    </row>
    <row r="157" spans="1:16" x14ac:dyDescent="0.2">
      <c r="A157" s="37" t="s">
        <v>55</v>
      </c>
      <c r="E157" s="42" t="s">
        <v>5</v>
      </c>
    </row>
    <row r="158" spans="1:16" ht="114.75" x14ac:dyDescent="0.2">
      <c r="A158" t="s">
        <v>57</v>
      </c>
      <c r="E158" s="41" t="s">
        <v>4599</v>
      </c>
    </row>
    <row r="159" spans="1:16" x14ac:dyDescent="0.2">
      <c r="A159" t="s">
        <v>49</v>
      </c>
      <c r="B159" s="36" t="s">
        <v>196</v>
      </c>
      <c r="C159" s="36" t="s">
        <v>4868</v>
      </c>
      <c r="D159" s="37" t="s">
        <v>47</v>
      </c>
      <c r="E159" s="13" t="s">
        <v>4869</v>
      </c>
      <c r="F159" s="38" t="s">
        <v>52</v>
      </c>
      <c r="G159" s="39">
        <v>4</v>
      </c>
      <c r="H159" s="38">
        <v>0</v>
      </c>
      <c r="I159" s="38">
        <f>ROUND(G159*H159,6)</f>
        <v>0</v>
      </c>
      <c r="L159" s="40">
        <v>0</v>
      </c>
      <c r="M159" s="34">
        <f>ROUND(ROUND(L159,2)*ROUND(G159,3),2)</f>
        <v>0</v>
      </c>
      <c r="N159" s="38" t="s">
        <v>4817</v>
      </c>
      <c r="O159">
        <f>(M159*21)/100</f>
        <v>0</v>
      </c>
      <c r="P159" t="s">
        <v>27</v>
      </c>
    </row>
    <row r="160" spans="1:16" x14ac:dyDescent="0.2">
      <c r="A160" s="37" t="s">
        <v>54</v>
      </c>
      <c r="E160" s="41" t="s">
        <v>5</v>
      </c>
    </row>
    <row r="161" spans="1:16" x14ac:dyDescent="0.2">
      <c r="A161" s="37" t="s">
        <v>55</v>
      </c>
      <c r="E161" s="42" t="s">
        <v>5</v>
      </c>
    </row>
    <row r="162" spans="1:16" ht="114.75" x14ac:dyDescent="0.2">
      <c r="A162" t="s">
        <v>57</v>
      </c>
      <c r="E162" s="41" t="s">
        <v>4599</v>
      </c>
    </row>
    <row r="163" spans="1:16" ht="25.5" x14ac:dyDescent="0.2">
      <c r="A163" t="s">
        <v>49</v>
      </c>
      <c r="B163" s="36" t="s">
        <v>200</v>
      </c>
      <c r="C163" s="36" t="s">
        <v>4661</v>
      </c>
      <c r="D163" s="37" t="s">
        <v>47</v>
      </c>
      <c r="E163" s="13" t="s">
        <v>4662</v>
      </c>
      <c r="F163" s="38" t="s">
        <v>52</v>
      </c>
      <c r="G163" s="39">
        <v>5</v>
      </c>
      <c r="H163" s="38">
        <v>0</v>
      </c>
      <c r="I163" s="38">
        <f>ROUND(G163*H163,6)</f>
        <v>0</v>
      </c>
      <c r="L163" s="40">
        <v>0</v>
      </c>
      <c r="M163" s="34">
        <f>ROUND(ROUND(L163,2)*ROUND(G163,3),2)</f>
        <v>0</v>
      </c>
      <c r="N163" s="38" t="s">
        <v>4817</v>
      </c>
      <c r="O163">
        <f>(M163*21)/100</f>
        <v>0</v>
      </c>
      <c r="P163" t="s">
        <v>27</v>
      </c>
    </row>
    <row r="164" spans="1:16" x14ac:dyDescent="0.2">
      <c r="A164" s="37" t="s">
        <v>54</v>
      </c>
      <c r="E164" s="41" t="s">
        <v>5</v>
      </c>
    </row>
    <row r="165" spans="1:16" x14ac:dyDescent="0.2">
      <c r="A165" s="37" t="s">
        <v>55</v>
      </c>
      <c r="E165" s="42" t="s">
        <v>5</v>
      </c>
    </row>
    <row r="166" spans="1:16" ht="102" x14ac:dyDescent="0.2">
      <c r="A166" t="s">
        <v>57</v>
      </c>
      <c r="E166" s="41" t="s">
        <v>4663</v>
      </c>
    </row>
    <row r="167" spans="1:16" x14ac:dyDescent="0.2">
      <c r="A167" t="s">
        <v>49</v>
      </c>
      <c r="B167" s="36" t="s">
        <v>203</v>
      </c>
      <c r="C167" s="36" t="s">
        <v>4670</v>
      </c>
      <c r="D167" s="37" t="s">
        <v>47</v>
      </c>
      <c r="E167" s="13" t="s">
        <v>4671</v>
      </c>
      <c r="F167" s="38" t="s">
        <v>52</v>
      </c>
      <c r="G167" s="39">
        <v>2</v>
      </c>
      <c r="H167" s="38">
        <v>0</v>
      </c>
      <c r="I167" s="38">
        <f>ROUND(G167*H167,6)</f>
        <v>0</v>
      </c>
      <c r="L167" s="40">
        <v>0</v>
      </c>
      <c r="M167" s="34">
        <f>ROUND(ROUND(L167,2)*ROUND(G167,3),2)</f>
        <v>0</v>
      </c>
      <c r="N167" s="38" t="s">
        <v>4817</v>
      </c>
      <c r="O167">
        <f>(M167*21)/100</f>
        <v>0</v>
      </c>
      <c r="P167" t="s">
        <v>27</v>
      </c>
    </row>
    <row r="168" spans="1:16" x14ac:dyDescent="0.2">
      <c r="A168" s="37" t="s">
        <v>54</v>
      </c>
      <c r="E168" s="41" t="s">
        <v>5</v>
      </c>
    </row>
    <row r="169" spans="1:16" x14ac:dyDescent="0.2">
      <c r="A169" s="37" t="s">
        <v>55</v>
      </c>
      <c r="E169" s="42" t="s">
        <v>5</v>
      </c>
    </row>
    <row r="170" spans="1:16" ht="114.75" x14ac:dyDescent="0.2">
      <c r="A170" t="s">
        <v>57</v>
      </c>
      <c r="E170" s="41" t="s">
        <v>4599</v>
      </c>
    </row>
    <row r="171" spans="1:16" x14ac:dyDescent="0.2">
      <c r="A171" t="s">
        <v>49</v>
      </c>
      <c r="B171" s="36" t="s">
        <v>207</v>
      </c>
      <c r="C171" s="36" t="s">
        <v>4676</v>
      </c>
      <c r="D171" s="37" t="s">
        <v>47</v>
      </c>
      <c r="E171" s="13" t="s">
        <v>4677</v>
      </c>
      <c r="F171" s="38" t="s">
        <v>52</v>
      </c>
      <c r="G171" s="39">
        <v>3</v>
      </c>
      <c r="H171" s="38">
        <v>0</v>
      </c>
      <c r="I171" s="38">
        <f>ROUND(G171*H171,6)</f>
        <v>0</v>
      </c>
      <c r="L171" s="40">
        <v>0</v>
      </c>
      <c r="M171" s="34">
        <f>ROUND(ROUND(L171,2)*ROUND(G171,3),2)</f>
        <v>0</v>
      </c>
      <c r="N171" s="38" t="s">
        <v>4817</v>
      </c>
      <c r="O171">
        <f>(M171*21)/100</f>
        <v>0</v>
      </c>
      <c r="P171" t="s">
        <v>27</v>
      </c>
    </row>
    <row r="172" spans="1:16" x14ac:dyDescent="0.2">
      <c r="A172" s="37" t="s">
        <v>54</v>
      </c>
      <c r="E172" s="41" t="s">
        <v>5</v>
      </c>
    </row>
    <row r="173" spans="1:16" x14ac:dyDescent="0.2">
      <c r="A173" s="37" t="s">
        <v>55</v>
      </c>
      <c r="E173" s="42" t="s">
        <v>5</v>
      </c>
    </row>
    <row r="174" spans="1:16" ht="114.75" x14ac:dyDescent="0.2">
      <c r="A174" t="s">
        <v>57</v>
      </c>
      <c r="E174" s="41" t="s">
        <v>4599</v>
      </c>
    </row>
    <row r="175" spans="1:16" x14ac:dyDescent="0.2">
      <c r="A175" t="s">
        <v>49</v>
      </c>
      <c r="B175" s="36" t="s">
        <v>211</v>
      </c>
      <c r="C175" s="36" t="s">
        <v>4678</v>
      </c>
      <c r="D175" s="37" t="s">
        <v>47</v>
      </c>
      <c r="E175" s="13" t="s">
        <v>4679</v>
      </c>
      <c r="F175" s="38" t="s">
        <v>52</v>
      </c>
      <c r="G175" s="39">
        <v>3</v>
      </c>
      <c r="H175" s="38">
        <v>0</v>
      </c>
      <c r="I175" s="38">
        <f>ROUND(G175*H175,6)</f>
        <v>0</v>
      </c>
      <c r="L175" s="40">
        <v>0</v>
      </c>
      <c r="M175" s="34">
        <f>ROUND(ROUND(L175,2)*ROUND(G175,3),2)</f>
        <v>0</v>
      </c>
      <c r="N175" s="38" t="s">
        <v>4817</v>
      </c>
      <c r="O175">
        <f>(M175*21)/100</f>
        <v>0</v>
      </c>
      <c r="P175" t="s">
        <v>27</v>
      </c>
    </row>
    <row r="176" spans="1:16" x14ac:dyDescent="0.2">
      <c r="A176" s="37" t="s">
        <v>54</v>
      </c>
      <c r="E176" s="41" t="s">
        <v>5</v>
      </c>
    </row>
    <row r="177" spans="1:16" x14ac:dyDescent="0.2">
      <c r="A177" s="37" t="s">
        <v>55</v>
      </c>
      <c r="E177" s="42" t="s">
        <v>5</v>
      </c>
    </row>
    <row r="178" spans="1:16" ht="114.75" x14ac:dyDescent="0.2">
      <c r="A178" t="s">
        <v>57</v>
      </c>
      <c r="E178" s="41" t="s">
        <v>4599</v>
      </c>
    </row>
    <row r="179" spans="1:16" x14ac:dyDescent="0.2">
      <c r="A179" t="s">
        <v>49</v>
      </c>
      <c r="B179" s="36" t="s">
        <v>214</v>
      </c>
      <c r="C179" s="36" t="s">
        <v>4686</v>
      </c>
      <c r="D179" s="37" t="s">
        <v>47</v>
      </c>
      <c r="E179" s="13" t="s">
        <v>4687</v>
      </c>
      <c r="F179" s="38" t="s">
        <v>177</v>
      </c>
      <c r="G179" s="39">
        <v>20</v>
      </c>
      <c r="H179" s="38">
        <v>0</v>
      </c>
      <c r="I179" s="38">
        <f>ROUND(G179*H179,6)</f>
        <v>0</v>
      </c>
      <c r="L179" s="40">
        <v>0</v>
      </c>
      <c r="M179" s="34">
        <f>ROUND(ROUND(L179,2)*ROUND(G179,3),2)</f>
        <v>0</v>
      </c>
      <c r="N179" s="38" t="s">
        <v>4817</v>
      </c>
      <c r="O179">
        <f>(M179*21)/100</f>
        <v>0</v>
      </c>
      <c r="P179" t="s">
        <v>27</v>
      </c>
    </row>
    <row r="180" spans="1:16" x14ac:dyDescent="0.2">
      <c r="A180" s="37" t="s">
        <v>54</v>
      </c>
      <c r="E180" s="41" t="s">
        <v>5</v>
      </c>
    </row>
    <row r="181" spans="1:16" x14ac:dyDescent="0.2">
      <c r="A181" s="37" t="s">
        <v>55</v>
      </c>
      <c r="E181" s="42" t="s">
        <v>5</v>
      </c>
    </row>
    <row r="182" spans="1:16" ht="89.25" x14ac:dyDescent="0.2">
      <c r="A182" t="s">
        <v>57</v>
      </c>
      <c r="E182" s="41" t="s">
        <v>4688</v>
      </c>
    </row>
    <row r="183" spans="1:16" x14ac:dyDescent="0.2">
      <c r="A183" t="s">
        <v>46</v>
      </c>
      <c r="C183" s="33" t="s">
        <v>4696</v>
      </c>
      <c r="E183" s="35" t="s">
        <v>4697</v>
      </c>
      <c r="J183" s="34">
        <f>0</f>
        <v>0</v>
      </c>
      <c r="K183" s="34">
        <f>0</f>
        <v>0</v>
      </c>
      <c r="L183" s="34">
        <f>0+L184+L188+L192+L196+L200+L204+L208+L212</f>
        <v>0</v>
      </c>
      <c r="M183" s="34">
        <f>0+M184+M188+M192+M196+M200+M204+M208+M212</f>
        <v>0</v>
      </c>
    </row>
    <row r="184" spans="1:16" x14ac:dyDescent="0.2">
      <c r="A184" t="s">
        <v>49</v>
      </c>
      <c r="B184" s="36" t="s">
        <v>218</v>
      </c>
      <c r="C184" s="36" t="s">
        <v>4704</v>
      </c>
      <c r="D184" s="37" t="s">
        <v>47</v>
      </c>
      <c r="E184" s="13" t="s">
        <v>4705</v>
      </c>
      <c r="F184" s="38" t="s">
        <v>52</v>
      </c>
      <c r="G184" s="39">
        <v>4</v>
      </c>
      <c r="H184" s="38">
        <v>0</v>
      </c>
      <c r="I184" s="38">
        <f>ROUND(G184*H184,6)</f>
        <v>0</v>
      </c>
      <c r="L184" s="40">
        <v>0</v>
      </c>
      <c r="M184" s="34">
        <f>ROUND(ROUND(L184,2)*ROUND(G184,3),2)</f>
        <v>0</v>
      </c>
      <c r="N184" s="38" t="s">
        <v>4817</v>
      </c>
      <c r="O184">
        <f>(M184*21)/100</f>
        <v>0</v>
      </c>
      <c r="P184" t="s">
        <v>27</v>
      </c>
    </row>
    <row r="185" spans="1:16" x14ac:dyDescent="0.2">
      <c r="A185" s="37" t="s">
        <v>54</v>
      </c>
      <c r="E185" s="41" t="s">
        <v>5</v>
      </c>
    </row>
    <row r="186" spans="1:16" x14ac:dyDescent="0.2">
      <c r="A186" s="37" t="s">
        <v>55</v>
      </c>
      <c r="E186" s="42" t="s">
        <v>5</v>
      </c>
    </row>
    <row r="187" spans="1:16" ht="89.25" x14ac:dyDescent="0.2">
      <c r="A187" t="s">
        <v>57</v>
      </c>
      <c r="E187" s="41" t="s">
        <v>4706</v>
      </c>
    </row>
    <row r="188" spans="1:16" x14ac:dyDescent="0.2">
      <c r="A188" t="s">
        <v>49</v>
      </c>
      <c r="B188" s="36" t="s">
        <v>222</v>
      </c>
      <c r="C188" s="36" t="s">
        <v>4707</v>
      </c>
      <c r="D188" s="37" t="s">
        <v>47</v>
      </c>
      <c r="E188" s="13" t="s">
        <v>4708</v>
      </c>
      <c r="F188" s="38" t="s">
        <v>52</v>
      </c>
      <c r="G188" s="39">
        <v>4</v>
      </c>
      <c r="H188" s="38">
        <v>0</v>
      </c>
      <c r="I188" s="38">
        <f>ROUND(G188*H188,6)</f>
        <v>0</v>
      </c>
      <c r="L188" s="40">
        <v>0</v>
      </c>
      <c r="M188" s="34">
        <f>ROUND(ROUND(L188,2)*ROUND(G188,3),2)</f>
        <v>0</v>
      </c>
      <c r="N188" s="38" t="s">
        <v>4817</v>
      </c>
      <c r="O188">
        <f>(M188*21)/100</f>
        <v>0</v>
      </c>
      <c r="P188" t="s">
        <v>27</v>
      </c>
    </row>
    <row r="189" spans="1:16" x14ac:dyDescent="0.2">
      <c r="A189" s="37" t="s">
        <v>54</v>
      </c>
      <c r="E189" s="41" t="s">
        <v>5</v>
      </c>
    </row>
    <row r="190" spans="1:16" x14ac:dyDescent="0.2">
      <c r="A190" s="37" t="s">
        <v>55</v>
      </c>
      <c r="E190" s="42" t="s">
        <v>5</v>
      </c>
    </row>
    <row r="191" spans="1:16" ht="89.25" x14ac:dyDescent="0.2">
      <c r="A191" t="s">
        <v>57</v>
      </c>
      <c r="E191" s="41" t="s">
        <v>4706</v>
      </c>
    </row>
    <row r="192" spans="1:16" x14ac:dyDescent="0.2">
      <c r="A192" t="s">
        <v>49</v>
      </c>
      <c r="B192" s="36" t="s">
        <v>225</v>
      </c>
      <c r="C192" s="36" t="s">
        <v>4709</v>
      </c>
      <c r="D192" s="37" t="s">
        <v>47</v>
      </c>
      <c r="E192" s="13" t="s">
        <v>4710</v>
      </c>
      <c r="F192" s="38" t="s">
        <v>52</v>
      </c>
      <c r="G192" s="39">
        <v>4</v>
      </c>
      <c r="H192" s="38">
        <v>0</v>
      </c>
      <c r="I192" s="38">
        <f>ROUND(G192*H192,6)</f>
        <v>0</v>
      </c>
      <c r="L192" s="40">
        <v>0</v>
      </c>
      <c r="M192" s="34">
        <f>ROUND(ROUND(L192,2)*ROUND(G192,3),2)</f>
        <v>0</v>
      </c>
      <c r="N192" s="38" t="s">
        <v>4817</v>
      </c>
      <c r="O192">
        <f>(M192*21)/100</f>
        <v>0</v>
      </c>
      <c r="P192" t="s">
        <v>27</v>
      </c>
    </row>
    <row r="193" spans="1:16" x14ac:dyDescent="0.2">
      <c r="A193" s="37" t="s">
        <v>54</v>
      </c>
      <c r="E193" s="41" t="s">
        <v>5</v>
      </c>
    </row>
    <row r="194" spans="1:16" x14ac:dyDescent="0.2">
      <c r="A194" s="37" t="s">
        <v>55</v>
      </c>
      <c r="E194" s="42" t="s">
        <v>5</v>
      </c>
    </row>
    <row r="195" spans="1:16" ht="89.25" x14ac:dyDescent="0.2">
      <c r="A195" t="s">
        <v>57</v>
      </c>
      <c r="E195" s="41" t="s">
        <v>4706</v>
      </c>
    </row>
    <row r="196" spans="1:16" x14ac:dyDescent="0.2">
      <c r="A196" t="s">
        <v>49</v>
      </c>
      <c r="B196" s="36" t="s">
        <v>229</v>
      </c>
      <c r="C196" s="36" t="s">
        <v>4711</v>
      </c>
      <c r="D196" s="37" t="s">
        <v>47</v>
      </c>
      <c r="E196" s="13" t="s">
        <v>4712</v>
      </c>
      <c r="F196" s="38" t="s">
        <v>52</v>
      </c>
      <c r="G196" s="39">
        <v>1</v>
      </c>
      <c r="H196" s="38">
        <v>0</v>
      </c>
      <c r="I196" s="38">
        <f>ROUND(G196*H196,6)</f>
        <v>0</v>
      </c>
      <c r="L196" s="40">
        <v>0</v>
      </c>
      <c r="M196" s="34">
        <f>ROUND(ROUND(L196,2)*ROUND(G196,3),2)</f>
        <v>0</v>
      </c>
      <c r="N196" s="38" t="s">
        <v>4817</v>
      </c>
      <c r="O196">
        <f>(M196*21)/100</f>
        <v>0</v>
      </c>
      <c r="P196" t="s">
        <v>27</v>
      </c>
    </row>
    <row r="197" spans="1:16" x14ac:dyDescent="0.2">
      <c r="A197" s="37" t="s">
        <v>54</v>
      </c>
      <c r="E197" s="41" t="s">
        <v>5</v>
      </c>
    </row>
    <row r="198" spans="1:16" x14ac:dyDescent="0.2">
      <c r="A198" s="37" t="s">
        <v>55</v>
      </c>
      <c r="E198" s="42" t="s">
        <v>5</v>
      </c>
    </row>
    <row r="199" spans="1:16" ht="89.25" x14ac:dyDescent="0.2">
      <c r="A199" t="s">
        <v>57</v>
      </c>
      <c r="E199" s="41" t="s">
        <v>4713</v>
      </c>
    </row>
    <row r="200" spans="1:16" x14ac:dyDescent="0.2">
      <c r="A200" t="s">
        <v>49</v>
      </c>
      <c r="B200" s="36" t="s">
        <v>232</v>
      </c>
      <c r="C200" s="36" t="s">
        <v>4714</v>
      </c>
      <c r="D200" s="37" t="s">
        <v>47</v>
      </c>
      <c r="E200" s="13" t="s">
        <v>4715</v>
      </c>
      <c r="F200" s="38" t="s">
        <v>52</v>
      </c>
      <c r="G200" s="39">
        <v>1</v>
      </c>
      <c r="H200" s="38">
        <v>0</v>
      </c>
      <c r="I200" s="38">
        <f>ROUND(G200*H200,6)</f>
        <v>0</v>
      </c>
      <c r="L200" s="40">
        <v>0</v>
      </c>
      <c r="M200" s="34">
        <f>ROUND(ROUND(L200,2)*ROUND(G200,3),2)</f>
        <v>0</v>
      </c>
      <c r="N200" s="38" t="s">
        <v>4817</v>
      </c>
      <c r="O200">
        <f>(M200*21)/100</f>
        <v>0</v>
      </c>
      <c r="P200" t="s">
        <v>27</v>
      </c>
    </row>
    <row r="201" spans="1:16" x14ac:dyDescent="0.2">
      <c r="A201" s="37" t="s">
        <v>54</v>
      </c>
      <c r="E201" s="41" t="s">
        <v>5</v>
      </c>
    </row>
    <row r="202" spans="1:16" x14ac:dyDescent="0.2">
      <c r="A202" s="37" t="s">
        <v>55</v>
      </c>
      <c r="E202" s="42" t="s">
        <v>5</v>
      </c>
    </row>
    <row r="203" spans="1:16" ht="89.25" x14ac:dyDescent="0.2">
      <c r="A203" t="s">
        <v>57</v>
      </c>
      <c r="E203" s="41" t="s">
        <v>4716</v>
      </c>
    </row>
    <row r="204" spans="1:16" x14ac:dyDescent="0.2">
      <c r="A204" t="s">
        <v>49</v>
      </c>
      <c r="B204" s="36" t="s">
        <v>236</v>
      </c>
      <c r="C204" s="36" t="s">
        <v>679</v>
      </c>
      <c r="D204" s="37" t="s">
        <v>47</v>
      </c>
      <c r="E204" s="13" t="s">
        <v>181</v>
      </c>
      <c r="F204" s="38" t="s">
        <v>52</v>
      </c>
      <c r="G204" s="39">
        <v>1</v>
      </c>
      <c r="H204" s="38">
        <v>0</v>
      </c>
      <c r="I204" s="38">
        <f>ROUND(G204*H204,6)</f>
        <v>0</v>
      </c>
      <c r="L204" s="40">
        <v>0</v>
      </c>
      <c r="M204" s="34">
        <f>ROUND(ROUND(L204,2)*ROUND(G204,3),2)</f>
        <v>0</v>
      </c>
      <c r="N204" s="38" t="s">
        <v>4817</v>
      </c>
      <c r="O204">
        <f>(M204*21)/100</f>
        <v>0</v>
      </c>
      <c r="P204" t="s">
        <v>27</v>
      </c>
    </row>
    <row r="205" spans="1:16" x14ac:dyDescent="0.2">
      <c r="A205" s="37" t="s">
        <v>54</v>
      </c>
      <c r="E205" s="41" t="s">
        <v>5</v>
      </c>
    </row>
    <row r="206" spans="1:16" x14ac:dyDescent="0.2">
      <c r="A206" s="37" t="s">
        <v>55</v>
      </c>
      <c r="E206" s="42" t="s">
        <v>5</v>
      </c>
    </row>
    <row r="207" spans="1:16" ht="89.25" x14ac:dyDescent="0.2">
      <c r="A207" t="s">
        <v>57</v>
      </c>
      <c r="E207" s="41" t="s">
        <v>4717</v>
      </c>
    </row>
    <row r="208" spans="1:16" x14ac:dyDescent="0.2">
      <c r="A208" t="s">
        <v>49</v>
      </c>
      <c r="B208" s="36" t="s">
        <v>240</v>
      </c>
      <c r="C208" s="36" t="s">
        <v>4718</v>
      </c>
      <c r="D208" s="37" t="s">
        <v>47</v>
      </c>
      <c r="E208" s="13" t="s">
        <v>4719</v>
      </c>
      <c r="F208" s="38" t="s">
        <v>177</v>
      </c>
      <c r="G208" s="39">
        <v>100</v>
      </c>
      <c r="H208" s="38">
        <v>0</v>
      </c>
      <c r="I208" s="38">
        <f>ROUND(G208*H208,6)</f>
        <v>0</v>
      </c>
      <c r="L208" s="40">
        <v>0</v>
      </c>
      <c r="M208" s="34">
        <f>ROUND(ROUND(L208,2)*ROUND(G208,3),2)</f>
        <v>0</v>
      </c>
      <c r="N208" s="38" t="s">
        <v>4817</v>
      </c>
      <c r="O208">
        <f>(M208*21)/100</f>
        <v>0</v>
      </c>
      <c r="P208" t="s">
        <v>27</v>
      </c>
    </row>
    <row r="209" spans="1:16" x14ac:dyDescent="0.2">
      <c r="A209" s="37" t="s">
        <v>54</v>
      </c>
      <c r="E209" s="41" t="s">
        <v>5</v>
      </c>
    </row>
    <row r="210" spans="1:16" x14ac:dyDescent="0.2">
      <c r="A210" s="37" t="s">
        <v>55</v>
      </c>
      <c r="E210" s="42" t="s">
        <v>5</v>
      </c>
    </row>
    <row r="211" spans="1:16" ht="89.25" x14ac:dyDescent="0.2">
      <c r="A211" t="s">
        <v>57</v>
      </c>
      <c r="E211" s="41" t="s">
        <v>4720</v>
      </c>
    </row>
    <row r="212" spans="1:16" x14ac:dyDescent="0.2">
      <c r="A212" t="s">
        <v>49</v>
      </c>
      <c r="B212" s="36" t="s">
        <v>243</v>
      </c>
      <c r="C212" s="36" t="s">
        <v>4721</v>
      </c>
      <c r="D212" s="37" t="s">
        <v>47</v>
      </c>
      <c r="E212" s="13" t="s">
        <v>4722</v>
      </c>
      <c r="F212" s="38" t="s">
        <v>177</v>
      </c>
      <c r="G212" s="39">
        <v>80</v>
      </c>
      <c r="H212" s="38">
        <v>0</v>
      </c>
      <c r="I212" s="38">
        <f>ROUND(G212*H212,6)</f>
        <v>0</v>
      </c>
      <c r="L212" s="40">
        <v>0</v>
      </c>
      <c r="M212" s="34">
        <f>ROUND(ROUND(L212,2)*ROUND(G212,3),2)</f>
        <v>0</v>
      </c>
      <c r="N212" s="38" t="s">
        <v>4817</v>
      </c>
      <c r="O212">
        <f>(M212*21)/100</f>
        <v>0</v>
      </c>
      <c r="P212" t="s">
        <v>27</v>
      </c>
    </row>
    <row r="213" spans="1:16" x14ac:dyDescent="0.2">
      <c r="A213" s="37" t="s">
        <v>54</v>
      </c>
      <c r="E213" s="41" t="s">
        <v>5</v>
      </c>
    </row>
    <row r="214" spans="1:16" x14ac:dyDescent="0.2">
      <c r="A214" s="37" t="s">
        <v>55</v>
      </c>
      <c r="E214" s="42" t="s">
        <v>5</v>
      </c>
    </row>
    <row r="215" spans="1:16" ht="89.25" x14ac:dyDescent="0.2">
      <c r="A215" t="s">
        <v>57</v>
      </c>
      <c r="E215" s="41" t="s">
        <v>4723</v>
      </c>
    </row>
    <row r="216" spans="1:16" x14ac:dyDescent="0.2">
      <c r="A216" t="s">
        <v>46</v>
      </c>
      <c r="C216" s="33" t="s">
        <v>4724</v>
      </c>
      <c r="E216" s="35" t="s">
        <v>4725</v>
      </c>
      <c r="J216" s="34">
        <f>0</f>
        <v>0</v>
      </c>
      <c r="K216" s="34">
        <f>0</f>
        <v>0</v>
      </c>
      <c r="L216" s="34">
        <f>0+L217+L221+L225+L229+L233+L237+L241+L245+L249+L253</f>
        <v>0</v>
      </c>
      <c r="M216" s="34">
        <f>0+M217+M221+M225+M229+M233+M237+M241+M245+M249+M253</f>
        <v>0</v>
      </c>
    </row>
    <row r="217" spans="1:16" x14ac:dyDescent="0.2">
      <c r="A217" t="s">
        <v>49</v>
      </c>
      <c r="B217" s="36" t="s">
        <v>247</v>
      </c>
      <c r="C217" s="36" t="s">
        <v>4726</v>
      </c>
      <c r="D217" s="37" t="s">
        <v>47</v>
      </c>
      <c r="E217" s="13" t="s">
        <v>4727</v>
      </c>
      <c r="F217" s="38" t="s">
        <v>177</v>
      </c>
      <c r="G217" s="39">
        <v>30</v>
      </c>
      <c r="H217" s="38">
        <v>0</v>
      </c>
      <c r="I217" s="38">
        <f>ROUND(G217*H217,6)</f>
        <v>0</v>
      </c>
      <c r="L217" s="40">
        <v>0</v>
      </c>
      <c r="M217" s="34">
        <f>ROUND(ROUND(L217,2)*ROUND(G217,3),2)</f>
        <v>0</v>
      </c>
      <c r="N217" s="38" t="s">
        <v>4817</v>
      </c>
      <c r="O217">
        <f>(M217*21)/100</f>
        <v>0</v>
      </c>
      <c r="P217" t="s">
        <v>27</v>
      </c>
    </row>
    <row r="218" spans="1:16" x14ac:dyDescent="0.2">
      <c r="A218" s="37" t="s">
        <v>54</v>
      </c>
      <c r="E218" s="41" t="s">
        <v>5</v>
      </c>
    </row>
    <row r="219" spans="1:16" x14ac:dyDescent="0.2">
      <c r="A219" s="37" t="s">
        <v>55</v>
      </c>
      <c r="E219" s="42" t="s">
        <v>5</v>
      </c>
    </row>
    <row r="220" spans="1:16" ht="89.25" x14ac:dyDescent="0.2">
      <c r="A220" t="s">
        <v>57</v>
      </c>
      <c r="E220" s="41" t="s">
        <v>4728</v>
      </c>
    </row>
    <row r="221" spans="1:16" x14ac:dyDescent="0.2">
      <c r="A221" t="s">
        <v>49</v>
      </c>
      <c r="B221" s="36" t="s">
        <v>251</v>
      </c>
      <c r="C221" s="36" t="s">
        <v>4750</v>
      </c>
      <c r="D221" s="37" t="s">
        <v>47</v>
      </c>
      <c r="E221" s="13" t="s">
        <v>4751</v>
      </c>
      <c r="F221" s="38" t="s">
        <v>52</v>
      </c>
      <c r="G221" s="39">
        <v>9</v>
      </c>
      <c r="H221" s="38">
        <v>0</v>
      </c>
      <c r="I221" s="38">
        <f>ROUND(G221*H221,6)</f>
        <v>0</v>
      </c>
      <c r="L221" s="40">
        <v>0</v>
      </c>
      <c r="M221" s="34">
        <f>ROUND(ROUND(L221,2)*ROUND(G221,3),2)</f>
        <v>0</v>
      </c>
      <c r="N221" s="38" t="s">
        <v>4817</v>
      </c>
      <c r="O221">
        <f>(M221*21)/100</f>
        <v>0</v>
      </c>
      <c r="P221" t="s">
        <v>27</v>
      </c>
    </row>
    <row r="222" spans="1:16" x14ac:dyDescent="0.2">
      <c r="A222" s="37" t="s">
        <v>54</v>
      </c>
      <c r="E222" s="41" t="s">
        <v>5</v>
      </c>
    </row>
    <row r="223" spans="1:16" x14ac:dyDescent="0.2">
      <c r="A223" s="37" t="s">
        <v>55</v>
      </c>
      <c r="E223" s="42" t="s">
        <v>5</v>
      </c>
    </row>
    <row r="224" spans="1:16" ht="102" x14ac:dyDescent="0.2">
      <c r="A224" t="s">
        <v>57</v>
      </c>
      <c r="E224" s="41" t="s">
        <v>4749</v>
      </c>
    </row>
    <row r="225" spans="1:16" x14ac:dyDescent="0.2">
      <c r="A225" t="s">
        <v>49</v>
      </c>
      <c r="B225" s="36" t="s">
        <v>254</v>
      </c>
      <c r="C225" s="36" t="s">
        <v>4760</v>
      </c>
      <c r="D225" s="37" t="s">
        <v>47</v>
      </c>
      <c r="E225" s="13" t="s">
        <v>4761</v>
      </c>
      <c r="F225" s="38" t="s">
        <v>52</v>
      </c>
      <c r="G225" s="39">
        <v>2</v>
      </c>
      <c r="H225" s="38">
        <v>0</v>
      </c>
      <c r="I225" s="38">
        <f>ROUND(G225*H225,6)</f>
        <v>0</v>
      </c>
      <c r="L225" s="40">
        <v>0</v>
      </c>
      <c r="M225" s="34">
        <f>ROUND(ROUND(L225,2)*ROUND(G225,3),2)</f>
        <v>0</v>
      </c>
      <c r="N225" s="38" t="s">
        <v>4817</v>
      </c>
      <c r="O225">
        <f>(M225*21)/100</f>
        <v>0</v>
      </c>
      <c r="P225" t="s">
        <v>27</v>
      </c>
    </row>
    <row r="226" spans="1:16" x14ac:dyDescent="0.2">
      <c r="A226" s="37" t="s">
        <v>54</v>
      </c>
      <c r="E226" s="41" t="s">
        <v>5</v>
      </c>
    </row>
    <row r="227" spans="1:16" x14ac:dyDescent="0.2">
      <c r="A227" s="37" t="s">
        <v>55</v>
      </c>
      <c r="E227" s="42" t="s">
        <v>5</v>
      </c>
    </row>
    <row r="228" spans="1:16" ht="102" x14ac:dyDescent="0.2">
      <c r="A228" t="s">
        <v>57</v>
      </c>
      <c r="E228" s="41" t="s">
        <v>4749</v>
      </c>
    </row>
    <row r="229" spans="1:16" ht="25.5" x14ac:dyDescent="0.2">
      <c r="A229" t="s">
        <v>49</v>
      </c>
      <c r="B229" s="36" t="s">
        <v>258</v>
      </c>
      <c r="C229" s="36" t="s">
        <v>4762</v>
      </c>
      <c r="D229" s="37" t="s">
        <v>47</v>
      </c>
      <c r="E229" s="13" t="s">
        <v>4763</v>
      </c>
      <c r="F229" s="38" t="s">
        <v>52</v>
      </c>
      <c r="G229" s="39">
        <v>3</v>
      </c>
      <c r="H229" s="38">
        <v>0</v>
      </c>
      <c r="I229" s="38">
        <f>ROUND(G229*H229,6)</f>
        <v>0</v>
      </c>
      <c r="L229" s="40">
        <v>0</v>
      </c>
      <c r="M229" s="34">
        <f>ROUND(ROUND(L229,2)*ROUND(G229,3),2)</f>
        <v>0</v>
      </c>
      <c r="N229" s="38" t="s">
        <v>4817</v>
      </c>
      <c r="O229">
        <f>(M229*21)/100</f>
        <v>0</v>
      </c>
      <c r="P229" t="s">
        <v>27</v>
      </c>
    </row>
    <row r="230" spans="1:16" x14ac:dyDescent="0.2">
      <c r="A230" s="37" t="s">
        <v>54</v>
      </c>
      <c r="E230" s="41" t="s">
        <v>5</v>
      </c>
    </row>
    <row r="231" spans="1:16" x14ac:dyDescent="0.2">
      <c r="A231" s="37" t="s">
        <v>55</v>
      </c>
      <c r="E231" s="42" t="s">
        <v>5</v>
      </c>
    </row>
    <row r="232" spans="1:16" ht="102" x14ac:dyDescent="0.2">
      <c r="A232" t="s">
        <v>57</v>
      </c>
      <c r="E232" s="41" t="s">
        <v>4749</v>
      </c>
    </row>
    <row r="233" spans="1:16" x14ac:dyDescent="0.2">
      <c r="A233" t="s">
        <v>49</v>
      </c>
      <c r="B233" s="36" t="s">
        <v>262</v>
      </c>
      <c r="C233" s="36" t="s">
        <v>4764</v>
      </c>
      <c r="D233" s="37" t="s">
        <v>47</v>
      </c>
      <c r="E233" s="13" t="s">
        <v>4765</v>
      </c>
      <c r="F233" s="38" t="s">
        <v>52</v>
      </c>
      <c r="G233" s="39">
        <v>3</v>
      </c>
      <c r="H233" s="38">
        <v>0</v>
      </c>
      <c r="I233" s="38">
        <f>ROUND(G233*H233,6)</f>
        <v>0</v>
      </c>
      <c r="L233" s="40">
        <v>0</v>
      </c>
      <c r="M233" s="34">
        <f>ROUND(ROUND(L233,2)*ROUND(G233,3),2)</f>
        <v>0</v>
      </c>
      <c r="N233" s="38" t="s">
        <v>4817</v>
      </c>
      <c r="O233">
        <f>(M233*21)/100</f>
        <v>0</v>
      </c>
      <c r="P233" t="s">
        <v>27</v>
      </c>
    </row>
    <row r="234" spans="1:16" x14ac:dyDescent="0.2">
      <c r="A234" s="37" t="s">
        <v>54</v>
      </c>
      <c r="E234" s="41" t="s">
        <v>5</v>
      </c>
    </row>
    <row r="235" spans="1:16" x14ac:dyDescent="0.2">
      <c r="A235" s="37" t="s">
        <v>55</v>
      </c>
      <c r="E235" s="42" t="s">
        <v>5</v>
      </c>
    </row>
    <row r="236" spans="1:16" ht="102" x14ac:dyDescent="0.2">
      <c r="A236" t="s">
        <v>57</v>
      </c>
      <c r="E236" s="41" t="s">
        <v>4749</v>
      </c>
    </row>
    <row r="237" spans="1:16" ht="25.5" x14ac:dyDescent="0.2">
      <c r="A237" t="s">
        <v>49</v>
      </c>
      <c r="B237" s="36" t="s">
        <v>264</v>
      </c>
      <c r="C237" s="36" t="s">
        <v>4766</v>
      </c>
      <c r="D237" s="37" t="s">
        <v>47</v>
      </c>
      <c r="E237" s="13" t="s">
        <v>4767</v>
      </c>
      <c r="F237" s="38" t="s">
        <v>52</v>
      </c>
      <c r="G237" s="39">
        <v>3</v>
      </c>
      <c r="H237" s="38">
        <v>0</v>
      </c>
      <c r="I237" s="38">
        <f>ROUND(G237*H237,6)</f>
        <v>0</v>
      </c>
      <c r="L237" s="40">
        <v>0</v>
      </c>
      <c r="M237" s="34">
        <f>ROUND(ROUND(L237,2)*ROUND(G237,3),2)</f>
        <v>0</v>
      </c>
      <c r="N237" s="38" t="s">
        <v>4817</v>
      </c>
      <c r="O237">
        <f>(M237*21)/100</f>
        <v>0</v>
      </c>
      <c r="P237" t="s">
        <v>27</v>
      </c>
    </row>
    <row r="238" spans="1:16" x14ac:dyDescent="0.2">
      <c r="A238" s="37" t="s">
        <v>54</v>
      </c>
      <c r="E238" s="41" t="s">
        <v>5</v>
      </c>
    </row>
    <row r="239" spans="1:16" x14ac:dyDescent="0.2">
      <c r="A239" s="37" t="s">
        <v>55</v>
      </c>
      <c r="E239" s="42" t="s">
        <v>5</v>
      </c>
    </row>
    <row r="240" spans="1:16" ht="102" x14ac:dyDescent="0.2">
      <c r="A240" t="s">
        <v>57</v>
      </c>
      <c r="E240" s="41" t="s">
        <v>4749</v>
      </c>
    </row>
    <row r="241" spans="1:16" x14ac:dyDescent="0.2">
      <c r="A241" t="s">
        <v>49</v>
      </c>
      <c r="B241" s="36" t="s">
        <v>266</v>
      </c>
      <c r="C241" s="36" t="s">
        <v>4870</v>
      </c>
      <c r="D241" s="37" t="s">
        <v>47</v>
      </c>
      <c r="E241" s="13" t="s">
        <v>4871</v>
      </c>
      <c r="F241" s="38" t="s">
        <v>52</v>
      </c>
      <c r="G241" s="39">
        <v>5</v>
      </c>
      <c r="H241" s="38">
        <v>0</v>
      </c>
      <c r="I241" s="38">
        <f>ROUND(G241*H241,6)</f>
        <v>0</v>
      </c>
      <c r="L241" s="40">
        <v>0</v>
      </c>
      <c r="M241" s="34">
        <f>ROUND(ROUND(L241,2)*ROUND(G241,3),2)</f>
        <v>0</v>
      </c>
      <c r="N241" s="38" t="s">
        <v>4817</v>
      </c>
      <c r="O241">
        <f>(M241*21)/100</f>
        <v>0</v>
      </c>
      <c r="P241" t="s">
        <v>27</v>
      </c>
    </row>
    <row r="242" spans="1:16" x14ac:dyDescent="0.2">
      <c r="A242" s="37" t="s">
        <v>54</v>
      </c>
      <c r="E242" s="41" t="s">
        <v>5</v>
      </c>
    </row>
    <row r="243" spans="1:16" x14ac:dyDescent="0.2">
      <c r="A243" s="37" t="s">
        <v>55</v>
      </c>
      <c r="E243" s="42" t="s">
        <v>5</v>
      </c>
    </row>
    <row r="244" spans="1:16" ht="102" x14ac:dyDescent="0.2">
      <c r="A244" t="s">
        <v>57</v>
      </c>
      <c r="E244" s="41" t="s">
        <v>4749</v>
      </c>
    </row>
    <row r="245" spans="1:16" x14ac:dyDescent="0.2">
      <c r="A245" t="s">
        <v>49</v>
      </c>
      <c r="B245" s="36" t="s">
        <v>271</v>
      </c>
      <c r="C245" s="36" t="s">
        <v>4872</v>
      </c>
      <c r="D245" s="37" t="s">
        <v>47</v>
      </c>
      <c r="E245" s="13" t="s">
        <v>4873</v>
      </c>
      <c r="F245" s="38" t="s">
        <v>52</v>
      </c>
      <c r="G245" s="39">
        <v>3</v>
      </c>
      <c r="H245" s="38">
        <v>0</v>
      </c>
      <c r="I245" s="38">
        <f>ROUND(G245*H245,6)</f>
        <v>0</v>
      </c>
      <c r="L245" s="40">
        <v>0</v>
      </c>
      <c r="M245" s="34">
        <f>ROUND(ROUND(L245,2)*ROUND(G245,3),2)</f>
        <v>0</v>
      </c>
      <c r="N245" s="38" t="s">
        <v>4817</v>
      </c>
      <c r="O245">
        <f>(M245*21)/100</f>
        <v>0</v>
      </c>
      <c r="P245" t="s">
        <v>27</v>
      </c>
    </row>
    <row r="246" spans="1:16" x14ac:dyDescent="0.2">
      <c r="A246" s="37" t="s">
        <v>54</v>
      </c>
      <c r="E246" s="41" t="s">
        <v>5</v>
      </c>
    </row>
    <row r="247" spans="1:16" x14ac:dyDescent="0.2">
      <c r="A247" s="37" t="s">
        <v>55</v>
      </c>
      <c r="E247" s="42" t="s">
        <v>5</v>
      </c>
    </row>
    <row r="248" spans="1:16" ht="102" x14ac:dyDescent="0.2">
      <c r="A248" t="s">
        <v>57</v>
      </c>
      <c r="E248" s="41" t="s">
        <v>4749</v>
      </c>
    </row>
    <row r="249" spans="1:16" x14ac:dyDescent="0.2">
      <c r="A249" t="s">
        <v>49</v>
      </c>
      <c r="B249" s="36" t="s">
        <v>275</v>
      </c>
      <c r="C249" s="36" t="s">
        <v>4783</v>
      </c>
      <c r="D249" s="37" t="s">
        <v>47</v>
      </c>
      <c r="E249" s="13" t="s">
        <v>4784</v>
      </c>
      <c r="F249" s="38" t="s">
        <v>288</v>
      </c>
      <c r="G249" s="39">
        <v>795</v>
      </c>
      <c r="H249" s="38">
        <v>0</v>
      </c>
      <c r="I249" s="38">
        <f>ROUND(G249*H249,6)</f>
        <v>0</v>
      </c>
      <c r="L249" s="40">
        <v>0</v>
      </c>
      <c r="M249" s="34">
        <f>ROUND(ROUND(L249,2)*ROUND(G249,3),2)</f>
        <v>0</v>
      </c>
      <c r="N249" s="38" t="s">
        <v>4817</v>
      </c>
      <c r="O249">
        <f>(M249*21)/100</f>
        <v>0</v>
      </c>
      <c r="P249" t="s">
        <v>27</v>
      </c>
    </row>
    <row r="250" spans="1:16" x14ac:dyDescent="0.2">
      <c r="A250" s="37" t="s">
        <v>54</v>
      </c>
      <c r="E250" s="41" t="s">
        <v>5</v>
      </c>
    </row>
    <row r="251" spans="1:16" x14ac:dyDescent="0.2">
      <c r="A251" s="37" t="s">
        <v>55</v>
      </c>
      <c r="E251" s="42" t="s">
        <v>5</v>
      </c>
    </row>
    <row r="252" spans="1:16" ht="102" x14ac:dyDescent="0.2">
      <c r="A252" t="s">
        <v>57</v>
      </c>
      <c r="E252" s="41" t="s">
        <v>4780</v>
      </c>
    </row>
    <row r="253" spans="1:16" x14ac:dyDescent="0.2">
      <c r="A253" t="s">
        <v>49</v>
      </c>
      <c r="B253" s="36" t="s">
        <v>280</v>
      </c>
      <c r="C253" s="36" t="s">
        <v>4788</v>
      </c>
      <c r="D253" s="37" t="s">
        <v>47</v>
      </c>
      <c r="E253" s="13" t="s">
        <v>4786</v>
      </c>
      <c r="F253" s="38" t="s">
        <v>4789</v>
      </c>
      <c r="G253" s="39">
        <v>775.63199999999995</v>
      </c>
      <c r="H253" s="38">
        <v>0</v>
      </c>
      <c r="I253" s="38">
        <f>ROUND(G253*H253,6)</f>
        <v>0</v>
      </c>
      <c r="L253" s="40">
        <v>0</v>
      </c>
      <c r="M253" s="34">
        <f>ROUND(ROUND(L253,2)*ROUND(G253,3),2)</f>
        <v>0</v>
      </c>
      <c r="N253" s="38" t="s">
        <v>4817</v>
      </c>
      <c r="O253">
        <f>(M253*21)/100</f>
        <v>0</v>
      </c>
      <c r="P253" t="s">
        <v>27</v>
      </c>
    </row>
    <row r="254" spans="1:16" x14ac:dyDescent="0.2">
      <c r="A254" s="37" t="s">
        <v>54</v>
      </c>
      <c r="E254" s="41" t="s">
        <v>5</v>
      </c>
    </row>
    <row r="255" spans="1:16" x14ac:dyDescent="0.2">
      <c r="A255" s="37" t="s">
        <v>55</v>
      </c>
      <c r="E255" s="42" t="s">
        <v>5</v>
      </c>
    </row>
    <row r="256" spans="1:16" ht="127.5" x14ac:dyDescent="0.2">
      <c r="A256" t="s">
        <v>57</v>
      </c>
      <c r="E256" s="41" t="s">
        <v>4790</v>
      </c>
    </row>
    <row r="257" spans="1:16" x14ac:dyDescent="0.2">
      <c r="A257" t="s">
        <v>46</v>
      </c>
      <c r="C257" s="33" t="s">
        <v>4791</v>
      </c>
      <c r="E257" s="35" t="s">
        <v>4792</v>
      </c>
      <c r="J257" s="34">
        <f>0</f>
        <v>0</v>
      </c>
      <c r="K257" s="34">
        <f>0</f>
        <v>0</v>
      </c>
      <c r="L257" s="34">
        <f>0+L258+L262</f>
        <v>0</v>
      </c>
      <c r="M257" s="34">
        <f>0+M258+M262</f>
        <v>0</v>
      </c>
    </row>
    <row r="258" spans="1:16" x14ac:dyDescent="0.2">
      <c r="A258" t="s">
        <v>49</v>
      </c>
      <c r="B258" s="36" t="s">
        <v>285</v>
      </c>
      <c r="C258" s="36" t="s">
        <v>4796</v>
      </c>
      <c r="D258" s="37" t="s">
        <v>47</v>
      </c>
      <c r="E258" s="13" t="s">
        <v>4797</v>
      </c>
      <c r="F258" s="38" t="s">
        <v>52</v>
      </c>
      <c r="G258" s="39">
        <v>13</v>
      </c>
      <c r="H258" s="38">
        <v>0</v>
      </c>
      <c r="I258" s="38">
        <f>ROUND(G258*H258,6)</f>
        <v>0</v>
      </c>
      <c r="L258" s="40">
        <v>0</v>
      </c>
      <c r="M258" s="34">
        <f>ROUND(ROUND(L258,2)*ROUND(G258,3),2)</f>
        <v>0</v>
      </c>
      <c r="N258" s="38" t="s">
        <v>269</v>
      </c>
      <c r="O258">
        <f>(M258*21)/100</f>
        <v>0</v>
      </c>
      <c r="P258" t="s">
        <v>27</v>
      </c>
    </row>
    <row r="259" spans="1:16" x14ac:dyDescent="0.2">
      <c r="A259" s="37" t="s">
        <v>54</v>
      </c>
      <c r="E259" s="41" t="s">
        <v>5</v>
      </c>
    </row>
    <row r="260" spans="1:16" x14ac:dyDescent="0.2">
      <c r="A260" s="37" t="s">
        <v>55</v>
      </c>
      <c r="E260" s="42" t="s">
        <v>5</v>
      </c>
    </row>
    <row r="261" spans="1:16" ht="25.5" x14ac:dyDescent="0.2">
      <c r="A261" t="s">
        <v>57</v>
      </c>
      <c r="E261" s="41" t="s">
        <v>4798</v>
      </c>
    </row>
    <row r="262" spans="1:16" x14ac:dyDescent="0.2">
      <c r="A262" t="s">
        <v>49</v>
      </c>
      <c r="B262" s="36" t="s">
        <v>290</v>
      </c>
      <c r="C262" s="36" t="s">
        <v>4802</v>
      </c>
      <c r="D262" s="37" t="s">
        <v>47</v>
      </c>
      <c r="E262" s="13" t="s">
        <v>4803</v>
      </c>
      <c r="F262" s="38" t="s">
        <v>52</v>
      </c>
      <c r="G262" s="39">
        <v>9</v>
      </c>
      <c r="H262" s="38">
        <v>0</v>
      </c>
      <c r="I262" s="38">
        <f>ROUND(G262*H262,6)</f>
        <v>0</v>
      </c>
      <c r="L262" s="40">
        <v>0</v>
      </c>
      <c r="M262" s="34">
        <f>ROUND(ROUND(L262,2)*ROUND(G262,3),2)</f>
        <v>0</v>
      </c>
      <c r="N262" s="38" t="s">
        <v>269</v>
      </c>
      <c r="O262">
        <f>(M262*21)/100</f>
        <v>0</v>
      </c>
      <c r="P262" t="s">
        <v>27</v>
      </c>
    </row>
    <row r="263" spans="1:16" x14ac:dyDescent="0.2">
      <c r="A263" s="37" t="s">
        <v>54</v>
      </c>
      <c r="E263" s="41" t="s">
        <v>5</v>
      </c>
    </row>
    <row r="264" spans="1:16" x14ac:dyDescent="0.2">
      <c r="A264" s="37" t="s">
        <v>55</v>
      </c>
      <c r="E264" s="42" t="s">
        <v>5</v>
      </c>
    </row>
    <row r="265" spans="1:16" ht="38.25" x14ac:dyDescent="0.2">
      <c r="A265" t="s">
        <v>57</v>
      </c>
      <c r="E265" s="41" t="s">
        <v>4801</v>
      </c>
    </row>
    <row r="266" spans="1:16" x14ac:dyDescent="0.2">
      <c r="A266" t="s">
        <v>46</v>
      </c>
      <c r="C266" s="33" t="s">
        <v>624</v>
      </c>
      <c r="E266" s="35" t="s">
        <v>625</v>
      </c>
      <c r="J266" s="34">
        <f>0</f>
        <v>0</v>
      </c>
      <c r="K266" s="34">
        <f>0</f>
        <v>0</v>
      </c>
      <c r="L266" s="34">
        <f>0+L267+L271+L275</f>
        <v>0</v>
      </c>
      <c r="M266" s="34">
        <f>0+M267+M271+M275</f>
        <v>0</v>
      </c>
    </row>
    <row r="267" spans="1:16" ht="25.5" x14ac:dyDescent="0.2">
      <c r="A267" t="s">
        <v>49</v>
      </c>
      <c r="B267" s="36" t="s">
        <v>294</v>
      </c>
      <c r="C267" s="36" t="s">
        <v>1718</v>
      </c>
      <c r="D267" s="37" t="s">
        <v>1719</v>
      </c>
      <c r="E267" s="13" t="s">
        <v>1720</v>
      </c>
      <c r="F267" s="38" t="s">
        <v>629</v>
      </c>
      <c r="G267" s="39">
        <v>190</v>
      </c>
      <c r="H267" s="38">
        <v>0</v>
      </c>
      <c r="I267" s="38">
        <f>ROUND(G267*H267,6)</f>
        <v>0</v>
      </c>
      <c r="L267" s="40">
        <v>0</v>
      </c>
      <c r="M267" s="34">
        <f>ROUND(ROUND(L267,2)*ROUND(G267,3),2)</f>
        <v>0</v>
      </c>
      <c r="N267" s="38" t="s">
        <v>269</v>
      </c>
      <c r="O267">
        <f>(M267*21)/100</f>
        <v>0</v>
      </c>
      <c r="P267" t="s">
        <v>27</v>
      </c>
    </row>
    <row r="268" spans="1:16" x14ac:dyDescent="0.2">
      <c r="A268" s="37" t="s">
        <v>54</v>
      </c>
      <c r="E268" s="41" t="s">
        <v>5</v>
      </c>
    </row>
    <row r="269" spans="1:16" x14ac:dyDescent="0.2">
      <c r="A269" s="37" t="s">
        <v>55</v>
      </c>
      <c r="E269" s="42" t="s">
        <v>5</v>
      </c>
    </row>
    <row r="270" spans="1:16" ht="140.25" x14ac:dyDescent="0.2">
      <c r="A270" t="s">
        <v>57</v>
      </c>
      <c r="E270" s="41" t="s">
        <v>630</v>
      </c>
    </row>
    <row r="271" spans="1:16" ht="25.5" x14ac:dyDescent="0.2">
      <c r="A271" t="s">
        <v>49</v>
      </c>
      <c r="B271" s="36" t="s">
        <v>298</v>
      </c>
      <c r="C271" s="36" t="s">
        <v>4874</v>
      </c>
      <c r="D271" s="37" t="s">
        <v>4875</v>
      </c>
      <c r="E271" s="13" t="s">
        <v>4876</v>
      </c>
      <c r="F271" s="38" t="s">
        <v>629</v>
      </c>
      <c r="G271" s="39">
        <v>0.3</v>
      </c>
      <c r="H271" s="38">
        <v>0</v>
      </c>
      <c r="I271" s="38">
        <f>ROUND(G271*H271,6)</f>
        <v>0</v>
      </c>
      <c r="L271" s="40">
        <v>0</v>
      </c>
      <c r="M271" s="34">
        <f>ROUND(ROUND(L271,2)*ROUND(G271,3),2)</f>
        <v>0</v>
      </c>
      <c r="N271" s="38" t="s">
        <v>269</v>
      </c>
      <c r="O271">
        <f>(M271*21)/100</f>
        <v>0</v>
      </c>
      <c r="P271" t="s">
        <v>27</v>
      </c>
    </row>
    <row r="272" spans="1:16" x14ac:dyDescent="0.2">
      <c r="A272" s="37" t="s">
        <v>54</v>
      </c>
      <c r="E272" s="41" t="s">
        <v>5</v>
      </c>
    </row>
    <row r="273" spans="1:16" x14ac:dyDescent="0.2">
      <c r="A273" s="37" t="s">
        <v>55</v>
      </c>
      <c r="E273" s="42" t="s">
        <v>5</v>
      </c>
    </row>
    <row r="274" spans="1:16" ht="140.25" x14ac:dyDescent="0.2">
      <c r="A274" t="s">
        <v>57</v>
      </c>
      <c r="E274" s="41" t="s">
        <v>630</v>
      </c>
    </row>
    <row r="275" spans="1:16" ht="25.5" x14ac:dyDescent="0.2">
      <c r="A275" t="s">
        <v>49</v>
      </c>
      <c r="B275" s="36" t="s">
        <v>302</v>
      </c>
      <c r="C275" s="36" t="s">
        <v>4877</v>
      </c>
      <c r="D275" s="37" t="s">
        <v>4878</v>
      </c>
      <c r="E275" s="13" t="s">
        <v>4879</v>
      </c>
      <c r="F275" s="38" t="s">
        <v>629</v>
      </c>
      <c r="G275" s="39">
        <v>13.56</v>
      </c>
      <c r="H275" s="38">
        <v>0</v>
      </c>
      <c r="I275" s="38">
        <f>ROUND(G275*H275,6)</f>
        <v>0</v>
      </c>
      <c r="L275" s="40">
        <v>0</v>
      </c>
      <c r="M275" s="34">
        <f>ROUND(ROUND(L275,2)*ROUND(G275,3),2)</f>
        <v>0</v>
      </c>
      <c r="N275" s="38" t="s">
        <v>269</v>
      </c>
      <c r="O275">
        <f>(M275*21)/100</f>
        <v>0</v>
      </c>
      <c r="P275" t="s">
        <v>27</v>
      </c>
    </row>
    <row r="276" spans="1:16" x14ac:dyDescent="0.2">
      <c r="A276" s="37" t="s">
        <v>54</v>
      </c>
      <c r="E276" s="41" t="s">
        <v>5</v>
      </c>
    </row>
    <row r="277" spans="1:16" x14ac:dyDescent="0.2">
      <c r="A277" s="37" t="s">
        <v>55</v>
      </c>
      <c r="E277" s="42" t="s">
        <v>5</v>
      </c>
    </row>
    <row r="278" spans="1:16" ht="140.25" x14ac:dyDescent="0.2">
      <c r="A278" t="s">
        <v>57</v>
      </c>
      <c r="E278"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COUNTIFS(L8:L258,"=0",A8:A258,"P")+COUNTIFS(L8:L258,"",A8:A258,"P")+SUM(Q8:Q258)</f>
        <v>62</v>
      </c>
    </row>
    <row r="8" spans="1:20" x14ac:dyDescent="0.2">
      <c r="A8" t="s">
        <v>44</v>
      </c>
      <c r="C8" s="30" t="s">
        <v>500</v>
      </c>
      <c r="E8" s="32" t="s">
        <v>499</v>
      </c>
      <c r="J8" s="31">
        <f>0+J9+J50+J115+J220+J245</f>
        <v>0</v>
      </c>
      <c r="K8" s="31">
        <f>0+K9+K50+K115+K220+K245</f>
        <v>0</v>
      </c>
      <c r="L8" s="31">
        <f>0+L9+L50+L115+L220+L245</f>
        <v>0</v>
      </c>
      <c r="M8" s="31">
        <f>0+M9+M50+M115+M220+M245</f>
        <v>0</v>
      </c>
    </row>
    <row r="9" spans="1:20" x14ac:dyDescent="0.2">
      <c r="A9" t="s">
        <v>46</v>
      </c>
      <c r="C9" s="33" t="s">
        <v>47</v>
      </c>
      <c r="E9" s="35" t="s">
        <v>501</v>
      </c>
      <c r="J9" s="34">
        <f>0</f>
        <v>0</v>
      </c>
      <c r="K9" s="34">
        <f>0</f>
        <v>0</v>
      </c>
      <c r="L9" s="34">
        <f>0+L10+L14+L18+L22+L26+L30+L34+L38+L42+L46</f>
        <v>0</v>
      </c>
      <c r="M9" s="34">
        <f>0+M10+M14+M18+M22+M26+M30+M34+M38+M42+M46</f>
        <v>0</v>
      </c>
    </row>
    <row r="10" spans="1:20" x14ac:dyDescent="0.2">
      <c r="A10" t="s">
        <v>49</v>
      </c>
      <c r="B10" s="36" t="s">
        <v>47</v>
      </c>
      <c r="C10" s="36" t="s">
        <v>502</v>
      </c>
      <c r="D10" s="37" t="s">
        <v>5</v>
      </c>
      <c r="E10" s="13" t="s">
        <v>503</v>
      </c>
      <c r="F10" s="38" t="s">
        <v>504</v>
      </c>
      <c r="G10" s="39">
        <v>80</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ht="25.5" x14ac:dyDescent="0.2">
      <c r="A14" t="s">
        <v>49</v>
      </c>
      <c r="B14" s="36" t="s">
        <v>27</v>
      </c>
      <c r="C14" s="36" t="s">
        <v>508</v>
      </c>
      <c r="D14" s="37" t="s">
        <v>5</v>
      </c>
      <c r="E14" s="13" t="s">
        <v>509</v>
      </c>
      <c r="F14" s="38" t="s">
        <v>52</v>
      </c>
      <c r="G14" s="39">
        <v>12</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510</v>
      </c>
      <c r="D18" s="37" t="s">
        <v>5</v>
      </c>
      <c r="E18" s="13" t="s">
        <v>511</v>
      </c>
      <c r="F18" s="38" t="s">
        <v>283</v>
      </c>
      <c r="G18" s="39">
        <v>15</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49</v>
      </c>
      <c r="B22" s="36" t="s">
        <v>65</v>
      </c>
      <c r="C22" s="36" t="s">
        <v>512</v>
      </c>
      <c r="D22" s="37" t="s">
        <v>5</v>
      </c>
      <c r="E22" s="13" t="s">
        <v>513</v>
      </c>
      <c r="F22" s="38" t="s">
        <v>283</v>
      </c>
      <c r="G22" s="39">
        <v>10</v>
      </c>
      <c r="H22" s="38">
        <v>0</v>
      </c>
      <c r="I22" s="38">
        <f>ROUND(G22*H22,6)</f>
        <v>0</v>
      </c>
      <c r="L22" s="40">
        <v>0</v>
      </c>
      <c r="M22" s="34">
        <f>ROUND(ROUND(L22,2)*ROUND(G22,3),2)</f>
        <v>0</v>
      </c>
      <c r="N22" s="38" t="s">
        <v>505</v>
      </c>
      <c r="O22">
        <f>(M22*21)/100</f>
        <v>0</v>
      </c>
      <c r="P22" t="s">
        <v>27</v>
      </c>
    </row>
    <row r="23" spans="1:16" x14ac:dyDescent="0.2">
      <c r="A23" s="37" t="s">
        <v>54</v>
      </c>
      <c r="E23" s="41" t="s">
        <v>506</v>
      </c>
    </row>
    <row r="24" spans="1:16" x14ac:dyDescent="0.2">
      <c r="A24" s="37" t="s">
        <v>55</v>
      </c>
      <c r="E24" s="42" t="s">
        <v>507</v>
      </c>
    </row>
    <row r="25" spans="1:16" x14ac:dyDescent="0.2">
      <c r="A25" t="s">
        <v>57</v>
      </c>
      <c r="E25" s="41" t="s">
        <v>58</v>
      </c>
    </row>
    <row r="26" spans="1:16" x14ac:dyDescent="0.2">
      <c r="A26" t="s">
        <v>49</v>
      </c>
      <c r="B26" s="36" t="s">
        <v>69</v>
      </c>
      <c r="C26" s="36" t="s">
        <v>514</v>
      </c>
      <c r="D26" s="37" t="s">
        <v>5</v>
      </c>
      <c r="E26" s="13" t="s">
        <v>515</v>
      </c>
      <c r="F26" s="38" t="s">
        <v>283</v>
      </c>
      <c r="G26" s="39">
        <v>800</v>
      </c>
      <c r="H26" s="38">
        <v>0</v>
      </c>
      <c r="I26" s="38">
        <f>ROUND(G26*H26,6)</f>
        <v>0</v>
      </c>
      <c r="L26" s="40">
        <v>0</v>
      </c>
      <c r="M26" s="34">
        <f>ROUND(ROUND(L26,2)*ROUND(G26,3),2)</f>
        <v>0</v>
      </c>
      <c r="N26" s="38" t="s">
        <v>505</v>
      </c>
      <c r="O26">
        <f>(M26*21)/100</f>
        <v>0</v>
      </c>
      <c r="P26" t="s">
        <v>27</v>
      </c>
    </row>
    <row r="27" spans="1:16" x14ac:dyDescent="0.2">
      <c r="A27" s="37" t="s">
        <v>54</v>
      </c>
      <c r="E27" s="41" t="s">
        <v>506</v>
      </c>
    </row>
    <row r="28" spans="1:16" x14ac:dyDescent="0.2">
      <c r="A28" s="37" t="s">
        <v>55</v>
      </c>
      <c r="E28" s="42" t="s">
        <v>507</v>
      </c>
    </row>
    <row r="29" spans="1:16" x14ac:dyDescent="0.2">
      <c r="A29" t="s">
        <v>57</v>
      </c>
      <c r="E29" s="41" t="s">
        <v>58</v>
      </c>
    </row>
    <row r="30" spans="1:16" x14ac:dyDescent="0.2">
      <c r="A30" t="s">
        <v>49</v>
      </c>
      <c r="B30" s="36" t="s">
        <v>73</v>
      </c>
      <c r="C30" s="36" t="s">
        <v>516</v>
      </c>
      <c r="D30" s="37" t="s">
        <v>5</v>
      </c>
      <c r="E30" s="13" t="s">
        <v>517</v>
      </c>
      <c r="F30" s="38" t="s">
        <v>288</v>
      </c>
      <c r="G30" s="39">
        <v>160</v>
      </c>
      <c r="H30" s="38">
        <v>0</v>
      </c>
      <c r="I30" s="38">
        <f>ROUND(G30*H30,6)</f>
        <v>0</v>
      </c>
      <c r="L30" s="40">
        <v>0</v>
      </c>
      <c r="M30" s="34">
        <f>ROUND(ROUND(L30,2)*ROUND(G30,3),2)</f>
        <v>0</v>
      </c>
      <c r="N30" s="38" t="s">
        <v>505</v>
      </c>
      <c r="O30">
        <f>(M30*21)/100</f>
        <v>0</v>
      </c>
      <c r="P30" t="s">
        <v>27</v>
      </c>
    </row>
    <row r="31" spans="1:16" x14ac:dyDescent="0.2">
      <c r="A31" s="37" t="s">
        <v>54</v>
      </c>
      <c r="E31" s="41" t="s">
        <v>506</v>
      </c>
    </row>
    <row r="32" spans="1:16" x14ac:dyDescent="0.2">
      <c r="A32" s="37" t="s">
        <v>55</v>
      </c>
      <c r="E32" s="42" t="s">
        <v>507</v>
      </c>
    </row>
    <row r="33" spans="1:16" x14ac:dyDescent="0.2">
      <c r="A33" t="s">
        <v>57</v>
      </c>
      <c r="E33" s="41" t="s">
        <v>58</v>
      </c>
    </row>
    <row r="34" spans="1:16" x14ac:dyDescent="0.2">
      <c r="A34" t="s">
        <v>49</v>
      </c>
      <c r="B34" s="36" t="s">
        <v>77</v>
      </c>
      <c r="C34" s="36" t="s">
        <v>291</v>
      </c>
      <c r="D34" s="37" t="s">
        <v>5</v>
      </c>
      <c r="E34" s="13" t="s">
        <v>292</v>
      </c>
      <c r="F34" s="38" t="s">
        <v>283</v>
      </c>
      <c r="G34" s="39">
        <v>800</v>
      </c>
      <c r="H34" s="38">
        <v>0</v>
      </c>
      <c r="I34" s="38">
        <f>ROUND(G34*H34,6)</f>
        <v>0</v>
      </c>
      <c r="L34" s="40">
        <v>0</v>
      </c>
      <c r="M34" s="34">
        <f>ROUND(ROUND(L34,2)*ROUND(G34,3),2)</f>
        <v>0</v>
      </c>
      <c r="N34" s="38" t="s">
        <v>505</v>
      </c>
      <c r="O34">
        <f>(M34*21)/100</f>
        <v>0</v>
      </c>
      <c r="P34" t="s">
        <v>27</v>
      </c>
    </row>
    <row r="35" spans="1:16" x14ac:dyDescent="0.2">
      <c r="A35" s="37" t="s">
        <v>54</v>
      </c>
      <c r="E35" s="41" t="s">
        <v>506</v>
      </c>
    </row>
    <row r="36" spans="1:16" x14ac:dyDescent="0.2">
      <c r="A36" s="37" t="s">
        <v>55</v>
      </c>
      <c r="E36" s="42" t="s">
        <v>507</v>
      </c>
    </row>
    <row r="37" spans="1:16" x14ac:dyDescent="0.2">
      <c r="A37" t="s">
        <v>57</v>
      </c>
      <c r="E37" s="41" t="s">
        <v>58</v>
      </c>
    </row>
    <row r="38" spans="1:16" ht="25.5" x14ac:dyDescent="0.2">
      <c r="A38" t="s">
        <v>49</v>
      </c>
      <c r="B38" s="36" t="s">
        <v>81</v>
      </c>
      <c r="C38" s="36" t="s">
        <v>295</v>
      </c>
      <c r="D38" s="37" t="s">
        <v>5</v>
      </c>
      <c r="E38" s="13" t="s">
        <v>296</v>
      </c>
      <c r="F38" s="38" t="s">
        <v>288</v>
      </c>
      <c r="G38" s="39">
        <v>1400</v>
      </c>
      <c r="H38" s="38">
        <v>0</v>
      </c>
      <c r="I38" s="38">
        <f>ROUND(G38*H38,6)</f>
        <v>0</v>
      </c>
      <c r="L38" s="40">
        <v>0</v>
      </c>
      <c r="M38" s="34">
        <f>ROUND(ROUND(L38,2)*ROUND(G38,3),2)</f>
        <v>0</v>
      </c>
      <c r="N38" s="38" t="s">
        <v>505</v>
      </c>
      <c r="O38">
        <f>(M38*21)/100</f>
        <v>0</v>
      </c>
      <c r="P38" t="s">
        <v>27</v>
      </c>
    </row>
    <row r="39" spans="1:16" x14ac:dyDescent="0.2">
      <c r="A39" s="37" t="s">
        <v>54</v>
      </c>
      <c r="E39" s="41" t="s">
        <v>506</v>
      </c>
    </row>
    <row r="40" spans="1:16" x14ac:dyDescent="0.2">
      <c r="A40" s="37" t="s">
        <v>55</v>
      </c>
      <c r="E40" s="42" t="s">
        <v>507</v>
      </c>
    </row>
    <row r="41" spans="1:16" x14ac:dyDescent="0.2">
      <c r="A41" t="s">
        <v>57</v>
      </c>
      <c r="E41" s="41" t="s">
        <v>58</v>
      </c>
    </row>
    <row r="42" spans="1:16" x14ac:dyDescent="0.2">
      <c r="A42" t="s">
        <v>49</v>
      </c>
      <c r="B42" s="36" t="s">
        <v>85</v>
      </c>
      <c r="C42" s="36" t="s">
        <v>518</v>
      </c>
      <c r="D42" s="37" t="s">
        <v>5</v>
      </c>
      <c r="E42" s="13" t="s">
        <v>519</v>
      </c>
      <c r="F42" s="38" t="s">
        <v>288</v>
      </c>
      <c r="G42" s="39">
        <v>2200</v>
      </c>
      <c r="H42" s="38">
        <v>0</v>
      </c>
      <c r="I42" s="38">
        <f>ROUND(G42*H42,6)</f>
        <v>0</v>
      </c>
      <c r="L42" s="40">
        <v>0</v>
      </c>
      <c r="M42" s="34">
        <f>ROUND(ROUND(L42,2)*ROUND(G42,3),2)</f>
        <v>0</v>
      </c>
      <c r="N42" s="38" t="s">
        <v>505</v>
      </c>
      <c r="O42">
        <f>(M42*21)/100</f>
        <v>0</v>
      </c>
      <c r="P42" t="s">
        <v>27</v>
      </c>
    </row>
    <row r="43" spans="1:16" x14ac:dyDescent="0.2">
      <c r="A43" s="37" t="s">
        <v>54</v>
      </c>
      <c r="E43" s="41" t="s">
        <v>506</v>
      </c>
    </row>
    <row r="44" spans="1:16" x14ac:dyDescent="0.2">
      <c r="A44" s="37" t="s">
        <v>55</v>
      </c>
      <c r="E44" s="42" t="s">
        <v>507</v>
      </c>
    </row>
    <row r="45" spans="1:16" x14ac:dyDescent="0.2">
      <c r="A45" t="s">
        <v>57</v>
      </c>
      <c r="E45" s="41" t="s">
        <v>58</v>
      </c>
    </row>
    <row r="46" spans="1:16" ht="25.5" x14ac:dyDescent="0.2">
      <c r="A46" t="s">
        <v>49</v>
      </c>
      <c r="B46" s="36" t="s">
        <v>88</v>
      </c>
      <c r="C46" s="36" t="s">
        <v>520</v>
      </c>
      <c r="D46" s="37" t="s">
        <v>5</v>
      </c>
      <c r="E46" s="13" t="s">
        <v>521</v>
      </c>
      <c r="F46" s="38" t="s">
        <v>52</v>
      </c>
      <c r="G46" s="39">
        <v>4</v>
      </c>
      <c r="H46" s="38">
        <v>0</v>
      </c>
      <c r="I46" s="38">
        <f>ROUND(G46*H46,6)</f>
        <v>0</v>
      </c>
      <c r="L46" s="40">
        <v>0</v>
      </c>
      <c r="M46" s="34">
        <f>ROUND(ROUND(L46,2)*ROUND(G46,3),2)</f>
        <v>0</v>
      </c>
      <c r="N46" s="38" t="s">
        <v>505</v>
      </c>
      <c r="O46">
        <f>(M46*21)/100</f>
        <v>0</v>
      </c>
      <c r="P46" t="s">
        <v>27</v>
      </c>
    </row>
    <row r="47" spans="1:16" x14ac:dyDescent="0.2">
      <c r="A47" s="37" t="s">
        <v>54</v>
      </c>
      <c r="E47" s="41" t="s">
        <v>506</v>
      </c>
    </row>
    <row r="48" spans="1:16" x14ac:dyDescent="0.2">
      <c r="A48" s="37" t="s">
        <v>55</v>
      </c>
      <c r="E48" s="42" t="s">
        <v>507</v>
      </c>
    </row>
    <row r="49" spans="1:16" x14ac:dyDescent="0.2">
      <c r="A49" t="s">
        <v>57</v>
      </c>
      <c r="E49" s="41" t="s">
        <v>58</v>
      </c>
    </row>
    <row r="50" spans="1:16" x14ac:dyDescent="0.2">
      <c r="A50" t="s">
        <v>46</v>
      </c>
      <c r="C50" s="33" t="s">
        <v>27</v>
      </c>
      <c r="E50" s="35" t="s">
        <v>522</v>
      </c>
      <c r="J50" s="34">
        <f>0</f>
        <v>0</v>
      </c>
      <c r="K50" s="34">
        <f>0</f>
        <v>0</v>
      </c>
      <c r="L50" s="34">
        <f>0+L51+L55+L59+L63+L67+L71+L75+L79+L83+L87+L91+L95+L99+L103+L107+L111</f>
        <v>0</v>
      </c>
      <c r="M50" s="34">
        <f>0+M51+M55+M59+M63+M67+M71+M75+M79+M83+M87+M91+M95+M99+M103+M107+M111</f>
        <v>0</v>
      </c>
    </row>
    <row r="51" spans="1:16" ht="25.5" x14ac:dyDescent="0.2">
      <c r="A51" t="s">
        <v>49</v>
      </c>
      <c r="B51" s="36" t="s">
        <v>91</v>
      </c>
      <c r="C51" s="36" t="s">
        <v>378</v>
      </c>
      <c r="D51" s="37" t="s">
        <v>5</v>
      </c>
      <c r="E51" s="13" t="s">
        <v>379</v>
      </c>
      <c r="F51" s="38" t="s">
        <v>380</v>
      </c>
      <c r="G51" s="39">
        <v>1.45</v>
      </c>
      <c r="H51" s="38">
        <v>0</v>
      </c>
      <c r="I51" s="38">
        <f>ROUND(G51*H51,6)</f>
        <v>0</v>
      </c>
      <c r="L51" s="40">
        <v>0</v>
      </c>
      <c r="M51" s="34">
        <f>ROUND(ROUND(L51,2)*ROUND(G51,3),2)</f>
        <v>0</v>
      </c>
      <c r="N51" s="38" t="s">
        <v>505</v>
      </c>
      <c r="O51">
        <f>(M51*21)/100</f>
        <v>0</v>
      </c>
      <c r="P51" t="s">
        <v>27</v>
      </c>
    </row>
    <row r="52" spans="1:16" x14ac:dyDescent="0.2">
      <c r="A52" s="37" t="s">
        <v>54</v>
      </c>
      <c r="E52" s="41" t="s">
        <v>506</v>
      </c>
    </row>
    <row r="53" spans="1:16" x14ac:dyDescent="0.2">
      <c r="A53" s="37" t="s">
        <v>55</v>
      </c>
      <c r="E53" s="42" t="s">
        <v>507</v>
      </c>
    </row>
    <row r="54" spans="1:16" x14ac:dyDescent="0.2">
      <c r="A54" t="s">
        <v>57</v>
      </c>
      <c r="E54" s="41" t="s">
        <v>58</v>
      </c>
    </row>
    <row r="55" spans="1:16" ht="25.5" x14ac:dyDescent="0.2">
      <c r="A55" t="s">
        <v>49</v>
      </c>
      <c r="B55" s="36" t="s">
        <v>95</v>
      </c>
      <c r="C55" s="36" t="s">
        <v>523</v>
      </c>
      <c r="D55" s="37" t="s">
        <v>5</v>
      </c>
      <c r="E55" s="13" t="s">
        <v>524</v>
      </c>
      <c r="F55" s="38" t="s">
        <v>380</v>
      </c>
      <c r="G55" s="39">
        <v>46</v>
      </c>
      <c r="H55" s="38">
        <v>0</v>
      </c>
      <c r="I55" s="38">
        <f>ROUND(G55*H55,6)</f>
        <v>0</v>
      </c>
      <c r="L55" s="40">
        <v>0</v>
      </c>
      <c r="M55" s="34">
        <f>ROUND(ROUND(L55,2)*ROUND(G55,3),2)</f>
        <v>0</v>
      </c>
      <c r="N55" s="38" t="s">
        <v>505</v>
      </c>
      <c r="O55">
        <f>(M55*21)/100</f>
        <v>0</v>
      </c>
      <c r="P55" t="s">
        <v>27</v>
      </c>
    </row>
    <row r="56" spans="1:16" x14ac:dyDescent="0.2">
      <c r="A56" s="37" t="s">
        <v>54</v>
      </c>
      <c r="E56" s="41" t="s">
        <v>506</v>
      </c>
    </row>
    <row r="57" spans="1:16" x14ac:dyDescent="0.2">
      <c r="A57" s="37" t="s">
        <v>55</v>
      </c>
      <c r="E57" s="42" t="s">
        <v>507</v>
      </c>
    </row>
    <row r="58" spans="1:16" x14ac:dyDescent="0.2">
      <c r="A58" t="s">
        <v>57</v>
      </c>
      <c r="E58" s="41" t="s">
        <v>58</v>
      </c>
    </row>
    <row r="59" spans="1:16" x14ac:dyDescent="0.2">
      <c r="A59" t="s">
        <v>49</v>
      </c>
      <c r="B59" s="36" t="s">
        <v>98</v>
      </c>
      <c r="C59" s="36" t="s">
        <v>525</v>
      </c>
      <c r="D59" s="37" t="s">
        <v>5</v>
      </c>
      <c r="E59" s="13" t="s">
        <v>526</v>
      </c>
      <c r="F59" s="38" t="s">
        <v>340</v>
      </c>
      <c r="G59" s="39">
        <v>0.25</v>
      </c>
      <c r="H59" s="38">
        <v>0</v>
      </c>
      <c r="I59" s="38">
        <f>ROUND(G59*H59,6)</f>
        <v>0</v>
      </c>
      <c r="L59" s="40">
        <v>0</v>
      </c>
      <c r="M59" s="34">
        <f>ROUND(ROUND(L59,2)*ROUND(G59,3),2)</f>
        <v>0</v>
      </c>
      <c r="N59" s="38" t="s">
        <v>505</v>
      </c>
      <c r="O59">
        <f>(M59*21)/100</f>
        <v>0</v>
      </c>
      <c r="P59" t="s">
        <v>27</v>
      </c>
    </row>
    <row r="60" spans="1:16" x14ac:dyDescent="0.2">
      <c r="A60" s="37" t="s">
        <v>54</v>
      </c>
      <c r="E60" s="41" t="s">
        <v>506</v>
      </c>
    </row>
    <row r="61" spans="1:16" x14ac:dyDescent="0.2">
      <c r="A61" s="37" t="s">
        <v>55</v>
      </c>
      <c r="E61" s="42" t="s">
        <v>507</v>
      </c>
    </row>
    <row r="62" spans="1:16" x14ac:dyDescent="0.2">
      <c r="A62" t="s">
        <v>57</v>
      </c>
      <c r="E62" s="41" t="s">
        <v>58</v>
      </c>
    </row>
    <row r="63" spans="1:16" x14ac:dyDescent="0.2">
      <c r="A63" t="s">
        <v>49</v>
      </c>
      <c r="B63" s="36" t="s">
        <v>101</v>
      </c>
      <c r="C63" s="36" t="s">
        <v>527</v>
      </c>
      <c r="D63" s="37" t="s">
        <v>5</v>
      </c>
      <c r="E63" s="13" t="s">
        <v>528</v>
      </c>
      <c r="F63" s="38" t="s">
        <v>52</v>
      </c>
      <c r="G63" s="39">
        <v>2</v>
      </c>
      <c r="H63" s="38">
        <v>0</v>
      </c>
      <c r="I63" s="38">
        <f>ROUND(G63*H63,6)</f>
        <v>0</v>
      </c>
      <c r="L63" s="40">
        <v>0</v>
      </c>
      <c r="M63" s="34">
        <f>ROUND(ROUND(L63,2)*ROUND(G63,3),2)</f>
        <v>0</v>
      </c>
      <c r="N63" s="38" t="s">
        <v>505</v>
      </c>
      <c r="O63">
        <f>(M63*21)/100</f>
        <v>0</v>
      </c>
      <c r="P63" t="s">
        <v>27</v>
      </c>
    </row>
    <row r="64" spans="1:16" x14ac:dyDescent="0.2">
      <c r="A64" s="37" t="s">
        <v>54</v>
      </c>
      <c r="E64" s="41" t="s">
        <v>506</v>
      </c>
    </row>
    <row r="65" spans="1:16" x14ac:dyDescent="0.2">
      <c r="A65" s="37" t="s">
        <v>55</v>
      </c>
      <c r="E65" s="42" t="s">
        <v>507</v>
      </c>
    </row>
    <row r="66" spans="1:16" x14ac:dyDescent="0.2">
      <c r="A66" t="s">
        <v>57</v>
      </c>
      <c r="E66" s="41" t="s">
        <v>58</v>
      </c>
    </row>
    <row r="67" spans="1:16" x14ac:dyDescent="0.2">
      <c r="A67" t="s">
        <v>49</v>
      </c>
      <c r="B67" s="36" t="s">
        <v>105</v>
      </c>
      <c r="C67" s="36" t="s">
        <v>529</v>
      </c>
      <c r="D67" s="37" t="s">
        <v>5</v>
      </c>
      <c r="E67" s="13" t="s">
        <v>530</v>
      </c>
      <c r="F67" s="38" t="s">
        <v>52</v>
      </c>
      <c r="G67" s="39">
        <v>2</v>
      </c>
      <c r="H67" s="38">
        <v>0</v>
      </c>
      <c r="I67" s="38">
        <f>ROUND(G67*H67,6)</f>
        <v>0</v>
      </c>
      <c r="L67" s="40">
        <v>0</v>
      </c>
      <c r="M67" s="34">
        <f>ROUND(ROUND(L67,2)*ROUND(G67,3),2)</f>
        <v>0</v>
      </c>
      <c r="N67" s="38" t="s">
        <v>505</v>
      </c>
      <c r="O67">
        <f>(M67*21)/100</f>
        <v>0</v>
      </c>
      <c r="P67" t="s">
        <v>27</v>
      </c>
    </row>
    <row r="68" spans="1:16" x14ac:dyDescent="0.2">
      <c r="A68" s="37" t="s">
        <v>54</v>
      </c>
      <c r="E68" s="41" t="s">
        <v>506</v>
      </c>
    </row>
    <row r="69" spans="1:16" x14ac:dyDescent="0.2">
      <c r="A69" s="37" t="s">
        <v>55</v>
      </c>
      <c r="E69" s="42" t="s">
        <v>507</v>
      </c>
    </row>
    <row r="70" spans="1:16" x14ac:dyDescent="0.2">
      <c r="A70" t="s">
        <v>57</v>
      </c>
      <c r="E70" s="41" t="s">
        <v>58</v>
      </c>
    </row>
    <row r="71" spans="1:16" x14ac:dyDescent="0.2">
      <c r="A71" t="s">
        <v>49</v>
      </c>
      <c r="B71" s="36" t="s">
        <v>108</v>
      </c>
      <c r="C71" s="36" t="s">
        <v>531</v>
      </c>
      <c r="D71" s="37" t="s">
        <v>5</v>
      </c>
      <c r="E71" s="13" t="s">
        <v>532</v>
      </c>
      <c r="F71" s="38" t="s">
        <v>52</v>
      </c>
      <c r="G71" s="39">
        <v>5</v>
      </c>
      <c r="H71" s="38">
        <v>0</v>
      </c>
      <c r="I71" s="38">
        <f>ROUND(G71*H71,6)</f>
        <v>0</v>
      </c>
      <c r="L71" s="40">
        <v>0</v>
      </c>
      <c r="M71" s="34">
        <f>ROUND(ROUND(L71,2)*ROUND(G71,3),2)</f>
        <v>0</v>
      </c>
      <c r="N71" s="38" t="s">
        <v>505</v>
      </c>
      <c r="O71">
        <f>(M71*21)/100</f>
        <v>0</v>
      </c>
      <c r="P71" t="s">
        <v>27</v>
      </c>
    </row>
    <row r="72" spans="1:16" x14ac:dyDescent="0.2">
      <c r="A72" s="37" t="s">
        <v>54</v>
      </c>
      <c r="E72" s="41" t="s">
        <v>506</v>
      </c>
    </row>
    <row r="73" spans="1:16" x14ac:dyDescent="0.2">
      <c r="A73" s="37" t="s">
        <v>55</v>
      </c>
      <c r="E73" s="42" t="s">
        <v>507</v>
      </c>
    </row>
    <row r="74" spans="1:16" x14ac:dyDescent="0.2">
      <c r="A74" t="s">
        <v>57</v>
      </c>
      <c r="E74" s="41" t="s">
        <v>58</v>
      </c>
    </row>
    <row r="75" spans="1:16" x14ac:dyDescent="0.2">
      <c r="A75" t="s">
        <v>49</v>
      </c>
      <c r="B75" s="36" t="s">
        <v>111</v>
      </c>
      <c r="C75" s="36" t="s">
        <v>533</v>
      </c>
      <c r="D75" s="37" t="s">
        <v>5</v>
      </c>
      <c r="E75" s="13" t="s">
        <v>534</v>
      </c>
      <c r="F75" s="38" t="s">
        <v>52</v>
      </c>
      <c r="G75" s="39">
        <v>7</v>
      </c>
      <c r="H75" s="38">
        <v>0</v>
      </c>
      <c r="I75" s="38">
        <f>ROUND(G75*H75,6)</f>
        <v>0</v>
      </c>
      <c r="L75" s="40">
        <v>0</v>
      </c>
      <c r="M75" s="34">
        <f>ROUND(ROUND(L75,2)*ROUND(G75,3),2)</f>
        <v>0</v>
      </c>
      <c r="N75" s="38" t="s">
        <v>505</v>
      </c>
      <c r="O75">
        <f>(M75*21)/100</f>
        <v>0</v>
      </c>
      <c r="P75" t="s">
        <v>27</v>
      </c>
    </row>
    <row r="76" spans="1:16" x14ac:dyDescent="0.2">
      <c r="A76" s="37" t="s">
        <v>54</v>
      </c>
      <c r="E76" s="41" t="s">
        <v>506</v>
      </c>
    </row>
    <row r="77" spans="1:16" x14ac:dyDescent="0.2">
      <c r="A77" s="37" t="s">
        <v>55</v>
      </c>
      <c r="E77" s="42" t="s">
        <v>507</v>
      </c>
    </row>
    <row r="78" spans="1:16" x14ac:dyDescent="0.2">
      <c r="A78" t="s">
        <v>57</v>
      </c>
      <c r="E78" s="41" t="s">
        <v>58</v>
      </c>
    </row>
    <row r="79" spans="1:16" x14ac:dyDescent="0.2">
      <c r="A79" t="s">
        <v>49</v>
      </c>
      <c r="B79" s="36" t="s">
        <v>115</v>
      </c>
      <c r="C79" s="36" t="s">
        <v>535</v>
      </c>
      <c r="D79" s="37" t="s">
        <v>5</v>
      </c>
      <c r="E79" s="13" t="s">
        <v>536</v>
      </c>
      <c r="F79" s="38" t="s">
        <v>52</v>
      </c>
      <c r="G79" s="39">
        <v>7</v>
      </c>
      <c r="H79" s="38">
        <v>0</v>
      </c>
      <c r="I79" s="38">
        <f>ROUND(G79*H79,6)</f>
        <v>0</v>
      </c>
      <c r="L79" s="40">
        <v>0</v>
      </c>
      <c r="M79" s="34">
        <f>ROUND(ROUND(L79,2)*ROUND(G79,3),2)</f>
        <v>0</v>
      </c>
      <c r="N79" s="38" t="s">
        <v>505</v>
      </c>
      <c r="O79">
        <f>(M79*21)/100</f>
        <v>0</v>
      </c>
      <c r="P79" t="s">
        <v>27</v>
      </c>
    </row>
    <row r="80" spans="1:16" x14ac:dyDescent="0.2">
      <c r="A80" s="37" t="s">
        <v>54</v>
      </c>
      <c r="E80" s="41" t="s">
        <v>506</v>
      </c>
    </row>
    <row r="81" spans="1:16" x14ac:dyDescent="0.2">
      <c r="A81" s="37" t="s">
        <v>55</v>
      </c>
      <c r="E81" s="42" t="s">
        <v>507</v>
      </c>
    </row>
    <row r="82" spans="1:16" x14ac:dyDescent="0.2">
      <c r="A82" t="s">
        <v>57</v>
      </c>
      <c r="E82" s="41" t="s">
        <v>58</v>
      </c>
    </row>
    <row r="83" spans="1:16" x14ac:dyDescent="0.2">
      <c r="A83" t="s">
        <v>49</v>
      </c>
      <c r="B83" s="36" t="s">
        <v>118</v>
      </c>
      <c r="C83" s="36" t="s">
        <v>414</v>
      </c>
      <c r="D83" s="37" t="s">
        <v>5</v>
      </c>
      <c r="E83" s="13" t="s">
        <v>415</v>
      </c>
      <c r="F83" s="38" t="s">
        <v>52</v>
      </c>
      <c r="G83" s="39">
        <v>7</v>
      </c>
      <c r="H83" s="38">
        <v>0</v>
      </c>
      <c r="I83" s="38">
        <f>ROUND(G83*H83,6)</f>
        <v>0</v>
      </c>
      <c r="L83" s="40">
        <v>0</v>
      </c>
      <c r="M83" s="34">
        <f>ROUND(ROUND(L83,2)*ROUND(G83,3),2)</f>
        <v>0</v>
      </c>
      <c r="N83" s="38" t="s">
        <v>505</v>
      </c>
      <c r="O83">
        <f>(M83*21)/100</f>
        <v>0</v>
      </c>
      <c r="P83" t="s">
        <v>27</v>
      </c>
    </row>
    <row r="84" spans="1:16" x14ac:dyDescent="0.2">
      <c r="A84" s="37" t="s">
        <v>54</v>
      </c>
      <c r="E84" s="41" t="s">
        <v>506</v>
      </c>
    </row>
    <row r="85" spans="1:16" x14ac:dyDescent="0.2">
      <c r="A85" s="37" t="s">
        <v>55</v>
      </c>
      <c r="E85" s="42" t="s">
        <v>507</v>
      </c>
    </row>
    <row r="86" spans="1:16" x14ac:dyDescent="0.2">
      <c r="A86" t="s">
        <v>57</v>
      </c>
      <c r="E86" s="41" t="s">
        <v>58</v>
      </c>
    </row>
    <row r="87" spans="1:16" x14ac:dyDescent="0.2">
      <c r="A87" t="s">
        <v>49</v>
      </c>
      <c r="B87" s="36" t="s">
        <v>122</v>
      </c>
      <c r="C87" s="36" t="s">
        <v>537</v>
      </c>
      <c r="D87" s="37" t="s">
        <v>5</v>
      </c>
      <c r="E87" s="13" t="s">
        <v>538</v>
      </c>
      <c r="F87" s="38" t="s">
        <v>52</v>
      </c>
      <c r="G87" s="39">
        <v>12</v>
      </c>
      <c r="H87" s="38">
        <v>0</v>
      </c>
      <c r="I87" s="38">
        <f>ROUND(G87*H87,6)</f>
        <v>0</v>
      </c>
      <c r="L87" s="40">
        <v>0</v>
      </c>
      <c r="M87" s="34">
        <f>ROUND(ROUND(L87,2)*ROUND(G87,3),2)</f>
        <v>0</v>
      </c>
      <c r="N87" s="38" t="s">
        <v>505</v>
      </c>
      <c r="O87">
        <f>(M87*21)/100</f>
        <v>0</v>
      </c>
      <c r="P87" t="s">
        <v>27</v>
      </c>
    </row>
    <row r="88" spans="1:16" x14ac:dyDescent="0.2">
      <c r="A88" s="37" t="s">
        <v>54</v>
      </c>
      <c r="E88" s="41" t="s">
        <v>506</v>
      </c>
    </row>
    <row r="89" spans="1:16" x14ac:dyDescent="0.2">
      <c r="A89" s="37" t="s">
        <v>55</v>
      </c>
      <c r="E89" s="42" t="s">
        <v>507</v>
      </c>
    </row>
    <row r="90" spans="1:16" x14ac:dyDescent="0.2">
      <c r="A90" t="s">
        <v>57</v>
      </c>
      <c r="E90" s="41" t="s">
        <v>58</v>
      </c>
    </row>
    <row r="91" spans="1:16" x14ac:dyDescent="0.2">
      <c r="A91" t="s">
        <v>49</v>
      </c>
      <c r="B91" s="36" t="s">
        <v>125</v>
      </c>
      <c r="C91" s="36" t="s">
        <v>539</v>
      </c>
      <c r="D91" s="37" t="s">
        <v>5</v>
      </c>
      <c r="E91" s="13" t="s">
        <v>540</v>
      </c>
      <c r="F91" s="38" t="s">
        <v>52</v>
      </c>
      <c r="G91" s="39">
        <v>12</v>
      </c>
      <c r="H91" s="38">
        <v>0</v>
      </c>
      <c r="I91" s="38">
        <f>ROUND(G91*H91,6)</f>
        <v>0</v>
      </c>
      <c r="L91" s="40">
        <v>0</v>
      </c>
      <c r="M91" s="34">
        <f>ROUND(ROUND(L91,2)*ROUND(G91,3),2)</f>
        <v>0</v>
      </c>
      <c r="N91" s="38" t="s">
        <v>505</v>
      </c>
      <c r="O91">
        <f>(M91*21)/100</f>
        <v>0</v>
      </c>
      <c r="P91" t="s">
        <v>27</v>
      </c>
    </row>
    <row r="92" spans="1:16" x14ac:dyDescent="0.2">
      <c r="A92" s="37" t="s">
        <v>54</v>
      </c>
      <c r="E92" s="41" t="s">
        <v>506</v>
      </c>
    </row>
    <row r="93" spans="1:16" x14ac:dyDescent="0.2">
      <c r="A93" s="37" t="s">
        <v>55</v>
      </c>
      <c r="E93" s="42" t="s">
        <v>507</v>
      </c>
    </row>
    <row r="94" spans="1:16" x14ac:dyDescent="0.2">
      <c r="A94" t="s">
        <v>57</v>
      </c>
      <c r="E94" s="41" t="s">
        <v>58</v>
      </c>
    </row>
    <row r="95" spans="1:16" ht="25.5" x14ac:dyDescent="0.2">
      <c r="A95" t="s">
        <v>49</v>
      </c>
      <c r="B95" s="36" t="s">
        <v>129</v>
      </c>
      <c r="C95" s="36" t="s">
        <v>541</v>
      </c>
      <c r="D95" s="37" t="s">
        <v>5</v>
      </c>
      <c r="E95" s="13" t="s">
        <v>542</v>
      </c>
      <c r="F95" s="38" t="s">
        <v>543</v>
      </c>
      <c r="G95" s="39">
        <v>15</v>
      </c>
      <c r="H95" s="38">
        <v>0</v>
      </c>
      <c r="I95" s="38">
        <f>ROUND(G95*H95,6)</f>
        <v>0</v>
      </c>
      <c r="L95" s="40">
        <v>0</v>
      </c>
      <c r="M95" s="34">
        <f>ROUND(ROUND(L95,2)*ROUND(G95,3),2)</f>
        <v>0</v>
      </c>
      <c r="N95" s="38" t="s">
        <v>505</v>
      </c>
      <c r="O95">
        <f>(M95*21)/100</f>
        <v>0</v>
      </c>
      <c r="P95" t="s">
        <v>27</v>
      </c>
    </row>
    <row r="96" spans="1:16" x14ac:dyDescent="0.2">
      <c r="A96" s="37" t="s">
        <v>54</v>
      </c>
      <c r="E96" s="41" t="s">
        <v>506</v>
      </c>
    </row>
    <row r="97" spans="1:16" x14ac:dyDescent="0.2">
      <c r="A97" s="37" t="s">
        <v>55</v>
      </c>
      <c r="E97" s="42" t="s">
        <v>507</v>
      </c>
    </row>
    <row r="98" spans="1:16" x14ac:dyDescent="0.2">
      <c r="A98" t="s">
        <v>57</v>
      </c>
      <c r="E98" s="41" t="s">
        <v>58</v>
      </c>
    </row>
    <row r="99" spans="1:16" ht="25.5" x14ac:dyDescent="0.2">
      <c r="A99" t="s">
        <v>49</v>
      </c>
      <c r="B99" s="36" t="s">
        <v>133</v>
      </c>
      <c r="C99" s="36" t="s">
        <v>544</v>
      </c>
      <c r="D99" s="37" t="s">
        <v>5</v>
      </c>
      <c r="E99" s="13" t="s">
        <v>545</v>
      </c>
      <c r="F99" s="38" t="s">
        <v>546</v>
      </c>
      <c r="G99" s="39">
        <v>122</v>
      </c>
      <c r="H99" s="38">
        <v>0</v>
      </c>
      <c r="I99" s="38">
        <f>ROUND(G99*H99,6)</f>
        <v>0</v>
      </c>
      <c r="L99" s="40">
        <v>0</v>
      </c>
      <c r="M99" s="34">
        <f>ROUND(ROUND(L99,2)*ROUND(G99,3),2)</f>
        <v>0</v>
      </c>
      <c r="N99" s="38" t="s">
        <v>505</v>
      </c>
      <c r="O99">
        <f>(M99*21)/100</f>
        <v>0</v>
      </c>
      <c r="P99" t="s">
        <v>27</v>
      </c>
    </row>
    <row r="100" spans="1:16" x14ac:dyDescent="0.2">
      <c r="A100" s="37" t="s">
        <v>54</v>
      </c>
      <c r="E100" s="41" t="s">
        <v>506</v>
      </c>
    </row>
    <row r="101" spans="1:16" x14ac:dyDescent="0.2">
      <c r="A101" s="37" t="s">
        <v>55</v>
      </c>
      <c r="E101" s="42" t="s">
        <v>507</v>
      </c>
    </row>
    <row r="102" spans="1:16" x14ac:dyDescent="0.2">
      <c r="A102" t="s">
        <v>57</v>
      </c>
      <c r="E102" s="41" t="s">
        <v>58</v>
      </c>
    </row>
    <row r="103" spans="1:16" x14ac:dyDescent="0.2">
      <c r="A103" t="s">
        <v>49</v>
      </c>
      <c r="B103" s="36" t="s">
        <v>137</v>
      </c>
      <c r="C103" s="36" t="s">
        <v>547</v>
      </c>
      <c r="D103" s="37" t="s">
        <v>5</v>
      </c>
      <c r="E103" s="13" t="s">
        <v>548</v>
      </c>
      <c r="F103" s="38" t="s">
        <v>52</v>
      </c>
      <c r="G103" s="39">
        <v>2</v>
      </c>
      <c r="H103" s="38">
        <v>0</v>
      </c>
      <c r="I103" s="38">
        <f>ROUND(G103*H103,6)</f>
        <v>0</v>
      </c>
      <c r="L103" s="40">
        <v>0</v>
      </c>
      <c r="M103" s="34">
        <f>ROUND(ROUND(L103,2)*ROUND(G103,3),2)</f>
        <v>0</v>
      </c>
      <c r="N103" s="38" t="s">
        <v>505</v>
      </c>
      <c r="O103">
        <f>(M103*21)/100</f>
        <v>0</v>
      </c>
      <c r="P103" t="s">
        <v>27</v>
      </c>
    </row>
    <row r="104" spans="1:16" x14ac:dyDescent="0.2">
      <c r="A104" s="37" t="s">
        <v>54</v>
      </c>
      <c r="E104" s="41" t="s">
        <v>506</v>
      </c>
    </row>
    <row r="105" spans="1:16" x14ac:dyDescent="0.2">
      <c r="A105" s="37" t="s">
        <v>55</v>
      </c>
      <c r="E105" s="42" t="s">
        <v>507</v>
      </c>
    </row>
    <row r="106" spans="1:16" x14ac:dyDescent="0.2">
      <c r="A106" t="s">
        <v>57</v>
      </c>
      <c r="E106" s="41" t="s">
        <v>58</v>
      </c>
    </row>
    <row r="107" spans="1:16" x14ac:dyDescent="0.2">
      <c r="A107" t="s">
        <v>49</v>
      </c>
      <c r="B107" s="36" t="s">
        <v>141</v>
      </c>
      <c r="C107" s="36" t="s">
        <v>549</v>
      </c>
      <c r="D107" s="37" t="s">
        <v>5</v>
      </c>
      <c r="E107" s="13" t="s">
        <v>550</v>
      </c>
      <c r="F107" s="38" t="s">
        <v>52</v>
      </c>
      <c r="G107" s="39">
        <v>30</v>
      </c>
      <c r="H107" s="38">
        <v>0</v>
      </c>
      <c r="I107" s="38">
        <f>ROUND(G107*H107,6)</f>
        <v>0</v>
      </c>
      <c r="L107" s="40">
        <v>0</v>
      </c>
      <c r="M107" s="34">
        <f>ROUND(ROUND(L107,2)*ROUND(G107,3),2)</f>
        <v>0</v>
      </c>
      <c r="N107" s="38" t="s">
        <v>505</v>
      </c>
      <c r="O107">
        <f>(M107*21)/100</f>
        <v>0</v>
      </c>
      <c r="P107" t="s">
        <v>27</v>
      </c>
    </row>
    <row r="108" spans="1:16" x14ac:dyDescent="0.2">
      <c r="A108" s="37" t="s">
        <v>54</v>
      </c>
      <c r="E108" s="41" t="s">
        <v>506</v>
      </c>
    </row>
    <row r="109" spans="1:16" x14ac:dyDescent="0.2">
      <c r="A109" s="37" t="s">
        <v>55</v>
      </c>
      <c r="E109" s="42" t="s">
        <v>507</v>
      </c>
    </row>
    <row r="110" spans="1:16" x14ac:dyDescent="0.2">
      <c r="A110" t="s">
        <v>57</v>
      </c>
      <c r="E110" s="41" t="s">
        <v>58</v>
      </c>
    </row>
    <row r="111" spans="1:16" x14ac:dyDescent="0.2">
      <c r="A111" t="s">
        <v>49</v>
      </c>
      <c r="B111" s="36" t="s">
        <v>145</v>
      </c>
      <c r="C111" s="36" t="s">
        <v>551</v>
      </c>
      <c r="D111" s="37" t="s">
        <v>5</v>
      </c>
      <c r="E111" s="13" t="s">
        <v>552</v>
      </c>
      <c r="F111" s="38" t="s">
        <v>52</v>
      </c>
      <c r="G111" s="39">
        <v>30</v>
      </c>
      <c r="H111" s="38">
        <v>0</v>
      </c>
      <c r="I111" s="38">
        <f>ROUND(G111*H111,6)</f>
        <v>0</v>
      </c>
      <c r="L111" s="40">
        <v>0</v>
      </c>
      <c r="M111" s="34">
        <f>ROUND(ROUND(L111,2)*ROUND(G111,3),2)</f>
        <v>0</v>
      </c>
      <c r="N111" s="38" t="s">
        <v>505</v>
      </c>
      <c r="O111">
        <f>(M111*21)/100</f>
        <v>0</v>
      </c>
      <c r="P111" t="s">
        <v>27</v>
      </c>
    </row>
    <row r="112" spans="1:16" x14ac:dyDescent="0.2">
      <c r="A112" s="37" t="s">
        <v>54</v>
      </c>
      <c r="E112" s="41" t="s">
        <v>506</v>
      </c>
    </row>
    <row r="113" spans="1:16" x14ac:dyDescent="0.2">
      <c r="A113" s="37" t="s">
        <v>55</v>
      </c>
      <c r="E113" s="42" t="s">
        <v>507</v>
      </c>
    </row>
    <row r="114" spans="1:16" x14ac:dyDescent="0.2">
      <c r="A114" t="s">
        <v>57</v>
      </c>
      <c r="E114" s="41" t="s">
        <v>58</v>
      </c>
    </row>
    <row r="115" spans="1:16" x14ac:dyDescent="0.2">
      <c r="A115" t="s">
        <v>46</v>
      </c>
      <c r="C115" s="33" t="s">
        <v>26</v>
      </c>
      <c r="E115" s="35" t="s">
        <v>553</v>
      </c>
      <c r="J115" s="34">
        <f>0</f>
        <v>0</v>
      </c>
      <c r="K115" s="34">
        <f>0</f>
        <v>0</v>
      </c>
      <c r="L115" s="34">
        <f>0+L116+L120+L124+L128+L132+L136+L140+L144+L148+L152+L156+L160+L164+L168+L172+L176+L180+L184+L188+L192+L196+L200+L204+L208+L212+L216</f>
        <v>0</v>
      </c>
      <c r="M115" s="34">
        <f>0+M116+M120+M124+M128+M132+M136+M140+M144+M148+M152+M156+M160+M164+M168+M172+M176+M180+M184+M188+M192+M196+M200+M204+M208+M212+M216</f>
        <v>0</v>
      </c>
    </row>
    <row r="116" spans="1:16" ht="25.5" x14ac:dyDescent="0.2">
      <c r="A116" t="s">
        <v>49</v>
      </c>
      <c r="B116" s="36" t="s">
        <v>148</v>
      </c>
      <c r="C116" s="36" t="s">
        <v>554</v>
      </c>
      <c r="D116" s="37" t="s">
        <v>5</v>
      </c>
      <c r="E116" s="13" t="s">
        <v>555</v>
      </c>
      <c r="F116" s="38" t="s">
        <v>288</v>
      </c>
      <c r="G116" s="39">
        <v>50</v>
      </c>
      <c r="H116" s="38">
        <v>0</v>
      </c>
      <c r="I116" s="38">
        <f>ROUND(G116*H116,6)</f>
        <v>0</v>
      </c>
      <c r="L116" s="40">
        <v>0</v>
      </c>
      <c r="M116" s="34">
        <f>ROUND(ROUND(L116,2)*ROUND(G116,3),2)</f>
        <v>0</v>
      </c>
      <c r="N116" s="38" t="s">
        <v>505</v>
      </c>
      <c r="O116">
        <f>(M116*21)/100</f>
        <v>0</v>
      </c>
      <c r="P116" t="s">
        <v>27</v>
      </c>
    </row>
    <row r="117" spans="1:16" x14ac:dyDescent="0.2">
      <c r="A117" s="37" t="s">
        <v>54</v>
      </c>
      <c r="E117" s="41" t="s">
        <v>506</v>
      </c>
    </row>
    <row r="118" spans="1:16" x14ac:dyDescent="0.2">
      <c r="A118" s="37" t="s">
        <v>55</v>
      </c>
      <c r="E118" s="42" t="s">
        <v>507</v>
      </c>
    </row>
    <row r="119" spans="1:16" x14ac:dyDescent="0.2">
      <c r="A119" t="s">
        <v>57</v>
      </c>
      <c r="E119" s="41" t="s">
        <v>58</v>
      </c>
    </row>
    <row r="120" spans="1:16" x14ac:dyDescent="0.2">
      <c r="A120" t="s">
        <v>49</v>
      </c>
      <c r="B120" s="36" t="s">
        <v>152</v>
      </c>
      <c r="C120" s="36" t="s">
        <v>556</v>
      </c>
      <c r="D120" s="37" t="s">
        <v>5</v>
      </c>
      <c r="E120" s="13" t="s">
        <v>557</v>
      </c>
      <c r="F120" s="38" t="s">
        <v>558</v>
      </c>
      <c r="G120" s="39">
        <v>3</v>
      </c>
      <c r="H120" s="38">
        <v>0</v>
      </c>
      <c r="I120" s="38">
        <f>ROUND(G120*H120,6)</f>
        <v>0</v>
      </c>
      <c r="L120" s="40">
        <v>0</v>
      </c>
      <c r="M120" s="34">
        <f>ROUND(ROUND(L120,2)*ROUND(G120,3),2)</f>
        <v>0</v>
      </c>
      <c r="N120" s="38" t="s">
        <v>505</v>
      </c>
      <c r="O120">
        <f>(M120*21)/100</f>
        <v>0</v>
      </c>
      <c r="P120" t="s">
        <v>27</v>
      </c>
    </row>
    <row r="121" spans="1:16" x14ac:dyDescent="0.2">
      <c r="A121" s="37" t="s">
        <v>54</v>
      </c>
      <c r="E121" s="41" t="s">
        <v>506</v>
      </c>
    </row>
    <row r="122" spans="1:16" x14ac:dyDescent="0.2">
      <c r="A122" s="37" t="s">
        <v>55</v>
      </c>
      <c r="E122" s="42" t="s">
        <v>507</v>
      </c>
    </row>
    <row r="123" spans="1:16" x14ac:dyDescent="0.2">
      <c r="A123" t="s">
        <v>57</v>
      </c>
      <c r="E123" s="41" t="s">
        <v>58</v>
      </c>
    </row>
    <row r="124" spans="1:16" x14ac:dyDescent="0.2">
      <c r="A124" t="s">
        <v>49</v>
      </c>
      <c r="B124" s="36" t="s">
        <v>156</v>
      </c>
      <c r="C124" s="36" t="s">
        <v>559</v>
      </c>
      <c r="D124" s="37" t="s">
        <v>5</v>
      </c>
      <c r="E124" s="13" t="s">
        <v>560</v>
      </c>
      <c r="F124" s="38" t="s">
        <v>558</v>
      </c>
      <c r="G124" s="39">
        <v>230</v>
      </c>
      <c r="H124" s="38">
        <v>0</v>
      </c>
      <c r="I124" s="38">
        <f>ROUND(G124*H124,6)</f>
        <v>0</v>
      </c>
      <c r="L124" s="40">
        <v>0</v>
      </c>
      <c r="M124" s="34">
        <f>ROUND(ROUND(L124,2)*ROUND(G124,3),2)</f>
        <v>0</v>
      </c>
      <c r="N124" s="38" t="s">
        <v>505</v>
      </c>
      <c r="O124">
        <f>(M124*21)/100</f>
        <v>0</v>
      </c>
      <c r="P124" t="s">
        <v>27</v>
      </c>
    </row>
    <row r="125" spans="1:16" x14ac:dyDescent="0.2">
      <c r="A125" s="37" t="s">
        <v>54</v>
      </c>
      <c r="E125" s="41" t="s">
        <v>506</v>
      </c>
    </row>
    <row r="126" spans="1:16" x14ac:dyDescent="0.2">
      <c r="A126" s="37" t="s">
        <v>55</v>
      </c>
      <c r="E126" s="42" t="s">
        <v>507</v>
      </c>
    </row>
    <row r="127" spans="1:16" x14ac:dyDescent="0.2">
      <c r="A127" t="s">
        <v>57</v>
      </c>
      <c r="E127" s="41" t="s">
        <v>58</v>
      </c>
    </row>
    <row r="128" spans="1:16" x14ac:dyDescent="0.2">
      <c r="A128" t="s">
        <v>49</v>
      </c>
      <c r="B128" s="36" t="s">
        <v>159</v>
      </c>
      <c r="C128" s="36" t="s">
        <v>561</v>
      </c>
      <c r="D128" s="37" t="s">
        <v>5</v>
      </c>
      <c r="E128" s="13" t="s">
        <v>562</v>
      </c>
      <c r="F128" s="38" t="s">
        <v>52</v>
      </c>
      <c r="G128" s="39">
        <v>4</v>
      </c>
      <c r="H128" s="38">
        <v>0</v>
      </c>
      <c r="I128" s="38">
        <f>ROUND(G128*H128,6)</f>
        <v>0</v>
      </c>
      <c r="L128" s="40">
        <v>0</v>
      </c>
      <c r="M128" s="34">
        <f>ROUND(ROUND(L128,2)*ROUND(G128,3),2)</f>
        <v>0</v>
      </c>
      <c r="N128" s="38" t="s">
        <v>505</v>
      </c>
      <c r="O128">
        <f>(M128*21)/100</f>
        <v>0</v>
      </c>
      <c r="P128" t="s">
        <v>27</v>
      </c>
    </row>
    <row r="129" spans="1:16" x14ac:dyDescent="0.2">
      <c r="A129" s="37" t="s">
        <v>54</v>
      </c>
      <c r="E129" s="41" t="s">
        <v>506</v>
      </c>
    </row>
    <row r="130" spans="1:16" x14ac:dyDescent="0.2">
      <c r="A130" s="37" t="s">
        <v>55</v>
      </c>
      <c r="E130" s="42" t="s">
        <v>507</v>
      </c>
    </row>
    <row r="131" spans="1:16" x14ac:dyDescent="0.2">
      <c r="A131" t="s">
        <v>57</v>
      </c>
      <c r="E131" s="41" t="s">
        <v>58</v>
      </c>
    </row>
    <row r="132" spans="1:16" x14ac:dyDescent="0.2">
      <c r="A132" t="s">
        <v>49</v>
      </c>
      <c r="B132" s="36" t="s">
        <v>163</v>
      </c>
      <c r="C132" s="36" t="s">
        <v>563</v>
      </c>
      <c r="D132" s="37" t="s">
        <v>5</v>
      </c>
      <c r="E132" s="13" t="s">
        <v>564</v>
      </c>
      <c r="F132" s="38" t="s">
        <v>288</v>
      </c>
      <c r="G132" s="39">
        <v>6000</v>
      </c>
      <c r="H132" s="38">
        <v>0</v>
      </c>
      <c r="I132" s="38">
        <f>ROUND(G132*H132,6)</f>
        <v>0</v>
      </c>
      <c r="L132" s="40">
        <v>0</v>
      </c>
      <c r="M132" s="34">
        <f>ROUND(ROUND(L132,2)*ROUND(G132,3),2)</f>
        <v>0</v>
      </c>
      <c r="N132" s="38" t="s">
        <v>505</v>
      </c>
      <c r="O132">
        <f>(M132*21)/100</f>
        <v>0</v>
      </c>
      <c r="P132" t="s">
        <v>27</v>
      </c>
    </row>
    <row r="133" spans="1:16" x14ac:dyDescent="0.2">
      <c r="A133" s="37" t="s">
        <v>54</v>
      </c>
      <c r="E133" s="41" t="s">
        <v>506</v>
      </c>
    </row>
    <row r="134" spans="1:16" x14ac:dyDescent="0.2">
      <c r="A134" s="37" t="s">
        <v>55</v>
      </c>
      <c r="E134" s="42" t="s">
        <v>507</v>
      </c>
    </row>
    <row r="135" spans="1:16" x14ac:dyDescent="0.2">
      <c r="A135" t="s">
        <v>57</v>
      </c>
      <c r="E135" s="41" t="s">
        <v>58</v>
      </c>
    </row>
    <row r="136" spans="1:16" x14ac:dyDescent="0.2">
      <c r="A136" t="s">
        <v>49</v>
      </c>
      <c r="B136" s="36" t="s">
        <v>166</v>
      </c>
      <c r="C136" s="36" t="s">
        <v>565</v>
      </c>
      <c r="D136" s="37" t="s">
        <v>5</v>
      </c>
      <c r="E136" s="13" t="s">
        <v>566</v>
      </c>
      <c r="F136" s="38" t="s">
        <v>288</v>
      </c>
      <c r="G136" s="39">
        <v>50</v>
      </c>
      <c r="H136" s="38">
        <v>0</v>
      </c>
      <c r="I136" s="38">
        <f>ROUND(G136*H136,6)</f>
        <v>0</v>
      </c>
      <c r="L136" s="40">
        <v>0</v>
      </c>
      <c r="M136" s="34">
        <f>ROUND(ROUND(L136,2)*ROUND(G136,3),2)</f>
        <v>0</v>
      </c>
      <c r="N136" s="38" t="s">
        <v>505</v>
      </c>
      <c r="O136">
        <f>(M136*21)/100</f>
        <v>0</v>
      </c>
      <c r="P136" t="s">
        <v>27</v>
      </c>
    </row>
    <row r="137" spans="1:16" x14ac:dyDescent="0.2">
      <c r="A137" s="37" t="s">
        <v>54</v>
      </c>
      <c r="E137" s="41" t="s">
        <v>506</v>
      </c>
    </row>
    <row r="138" spans="1:16" x14ac:dyDescent="0.2">
      <c r="A138" s="37" t="s">
        <v>55</v>
      </c>
      <c r="E138" s="42" t="s">
        <v>507</v>
      </c>
    </row>
    <row r="139" spans="1:16" x14ac:dyDescent="0.2">
      <c r="A139" t="s">
        <v>57</v>
      </c>
      <c r="E139" s="41" t="s">
        <v>58</v>
      </c>
    </row>
    <row r="140" spans="1:16" x14ac:dyDescent="0.2">
      <c r="A140" t="s">
        <v>49</v>
      </c>
      <c r="B140" s="36" t="s">
        <v>170</v>
      </c>
      <c r="C140" s="36" t="s">
        <v>567</v>
      </c>
      <c r="D140" s="37" t="s">
        <v>5</v>
      </c>
      <c r="E140" s="13" t="s">
        <v>568</v>
      </c>
      <c r="F140" s="38" t="s">
        <v>288</v>
      </c>
      <c r="G140" s="39">
        <v>6000</v>
      </c>
      <c r="H140" s="38">
        <v>0</v>
      </c>
      <c r="I140" s="38">
        <f>ROUND(G140*H140,6)</f>
        <v>0</v>
      </c>
      <c r="L140" s="40">
        <v>0</v>
      </c>
      <c r="M140" s="34">
        <f>ROUND(ROUND(L140,2)*ROUND(G140,3),2)</f>
        <v>0</v>
      </c>
      <c r="N140" s="38" t="s">
        <v>505</v>
      </c>
      <c r="O140">
        <f>(M140*21)/100</f>
        <v>0</v>
      </c>
      <c r="P140" t="s">
        <v>27</v>
      </c>
    </row>
    <row r="141" spans="1:16" x14ac:dyDescent="0.2">
      <c r="A141" s="37" t="s">
        <v>54</v>
      </c>
      <c r="E141" s="41" t="s">
        <v>506</v>
      </c>
    </row>
    <row r="142" spans="1:16" x14ac:dyDescent="0.2">
      <c r="A142" s="37" t="s">
        <v>55</v>
      </c>
      <c r="E142" s="42" t="s">
        <v>507</v>
      </c>
    </row>
    <row r="143" spans="1:16" x14ac:dyDescent="0.2">
      <c r="A143" t="s">
        <v>57</v>
      </c>
      <c r="E143" s="41" t="s">
        <v>58</v>
      </c>
    </row>
    <row r="144" spans="1:16" x14ac:dyDescent="0.2">
      <c r="A144" t="s">
        <v>49</v>
      </c>
      <c r="B144" s="36" t="s">
        <v>174</v>
      </c>
      <c r="C144" s="36" t="s">
        <v>569</v>
      </c>
      <c r="D144" s="37" t="s">
        <v>5</v>
      </c>
      <c r="E144" s="13" t="s">
        <v>570</v>
      </c>
      <c r="F144" s="38" t="s">
        <v>543</v>
      </c>
      <c r="G144" s="39">
        <v>5</v>
      </c>
      <c r="H144" s="38">
        <v>0</v>
      </c>
      <c r="I144" s="38">
        <f>ROUND(G144*H144,6)</f>
        <v>0</v>
      </c>
      <c r="L144" s="40">
        <v>0</v>
      </c>
      <c r="M144" s="34">
        <f>ROUND(ROUND(L144,2)*ROUND(G144,3),2)</f>
        <v>0</v>
      </c>
      <c r="N144" s="38" t="s">
        <v>505</v>
      </c>
      <c r="O144">
        <f>(M144*21)/100</f>
        <v>0</v>
      </c>
      <c r="P144" t="s">
        <v>27</v>
      </c>
    </row>
    <row r="145" spans="1:16" x14ac:dyDescent="0.2">
      <c r="A145" s="37" t="s">
        <v>54</v>
      </c>
      <c r="E145" s="41" t="s">
        <v>506</v>
      </c>
    </row>
    <row r="146" spans="1:16" x14ac:dyDescent="0.2">
      <c r="A146" s="37" t="s">
        <v>55</v>
      </c>
      <c r="E146" s="42" t="s">
        <v>507</v>
      </c>
    </row>
    <row r="147" spans="1:16" x14ac:dyDescent="0.2">
      <c r="A147" t="s">
        <v>57</v>
      </c>
      <c r="E147" s="41" t="s">
        <v>58</v>
      </c>
    </row>
    <row r="148" spans="1:16" x14ac:dyDescent="0.2">
      <c r="A148" t="s">
        <v>49</v>
      </c>
      <c r="B148" s="36" t="s">
        <v>179</v>
      </c>
      <c r="C148" s="36" t="s">
        <v>569</v>
      </c>
      <c r="D148" s="37" t="s">
        <v>47</v>
      </c>
      <c r="E148" s="13" t="s">
        <v>570</v>
      </c>
      <c r="F148" s="38" t="s">
        <v>543</v>
      </c>
      <c r="G148" s="39">
        <v>5</v>
      </c>
      <c r="H148" s="38">
        <v>0</v>
      </c>
      <c r="I148" s="38">
        <f>ROUND(G148*H148,6)</f>
        <v>0</v>
      </c>
      <c r="L148" s="40">
        <v>0</v>
      </c>
      <c r="M148" s="34">
        <f>ROUND(ROUND(L148,2)*ROUND(G148,3),2)</f>
        <v>0</v>
      </c>
      <c r="N148" s="38" t="s">
        <v>505</v>
      </c>
      <c r="O148">
        <f>(M148*21)/100</f>
        <v>0</v>
      </c>
      <c r="P148" t="s">
        <v>27</v>
      </c>
    </row>
    <row r="149" spans="1:16" x14ac:dyDescent="0.2">
      <c r="A149" s="37" t="s">
        <v>54</v>
      </c>
      <c r="E149" s="41" t="s">
        <v>506</v>
      </c>
    </row>
    <row r="150" spans="1:16" x14ac:dyDescent="0.2">
      <c r="A150" s="37" t="s">
        <v>55</v>
      </c>
      <c r="E150" s="42" t="s">
        <v>507</v>
      </c>
    </row>
    <row r="151" spans="1:16" x14ac:dyDescent="0.2">
      <c r="A151" t="s">
        <v>57</v>
      </c>
      <c r="E151" s="41" t="s">
        <v>58</v>
      </c>
    </row>
    <row r="152" spans="1:16" x14ac:dyDescent="0.2">
      <c r="A152" t="s">
        <v>49</v>
      </c>
      <c r="B152" s="36" t="s">
        <v>184</v>
      </c>
      <c r="C152" s="36" t="s">
        <v>571</v>
      </c>
      <c r="D152" s="37" t="s">
        <v>5</v>
      </c>
      <c r="E152" s="13" t="s">
        <v>572</v>
      </c>
      <c r="F152" s="38" t="s">
        <v>288</v>
      </c>
      <c r="G152" s="39">
        <v>6000</v>
      </c>
      <c r="H152" s="38">
        <v>0</v>
      </c>
      <c r="I152" s="38">
        <f>ROUND(G152*H152,6)</f>
        <v>0</v>
      </c>
      <c r="L152" s="40">
        <v>0</v>
      </c>
      <c r="M152" s="34">
        <f>ROUND(ROUND(L152,2)*ROUND(G152,3),2)</f>
        <v>0</v>
      </c>
      <c r="N152" s="38" t="s">
        <v>505</v>
      </c>
      <c r="O152">
        <f>(M152*21)/100</f>
        <v>0</v>
      </c>
      <c r="P152" t="s">
        <v>27</v>
      </c>
    </row>
    <row r="153" spans="1:16" x14ac:dyDescent="0.2">
      <c r="A153" s="37" t="s">
        <v>54</v>
      </c>
      <c r="E153" s="41" t="s">
        <v>506</v>
      </c>
    </row>
    <row r="154" spans="1:16" x14ac:dyDescent="0.2">
      <c r="A154" s="37" t="s">
        <v>55</v>
      </c>
      <c r="E154" s="42" t="s">
        <v>507</v>
      </c>
    </row>
    <row r="155" spans="1:16" x14ac:dyDescent="0.2">
      <c r="A155" t="s">
        <v>57</v>
      </c>
      <c r="E155" s="41" t="s">
        <v>58</v>
      </c>
    </row>
    <row r="156" spans="1:16" x14ac:dyDescent="0.2">
      <c r="A156" t="s">
        <v>49</v>
      </c>
      <c r="B156" s="36" t="s">
        <v>188</v>
      </c>
      <c r="C156" s="36" t="s">
        <v>573</v>
      </c>
      <c r="D156" s="37" t="s">
        <v>5</v>
      </c>
      <c r="E156" s="13" t="s">
        <v>574</v>
      </c>
      <c r="F156" s="38" t="s">
        <v>52</v>
      </c>
      <c r="G156" s="39">
        <v>22</v>
      </c>
      <c r="H156" s="38">
        <v>0</v>
      </c>
      <c r="I156" s="38">
        <f>ROUND(G156*H156,6)</f>
        <v>0</v>
      </c>
      <c r="L156" s="40">
        <v>0</v>
      </c>
      <c r="M156" s="34">
        <f>ROUND(ROUND(L156,2)*ROUND(G156,3),2)</f>
        <v>0</v>
      </c>
      <c r="N156" s="38" t="s">
        <v>505</v>
      </c>
      <c r="O156">
        <f>(M156*21)/100</f>
        <v>0</v>
      </c>
      <c r="P156" t="s">
        <v>27</v>
      </c>
    </row>
    <row r="157" spans="1:16" x14ac:dyDescent="0.2">
      <c r="A157" s="37" t="s">
        <v>54</v>
      </c>
      <c r="E157" s="41" t="s">
        <v>506</v>
      </c>
    </row>
    <row r="158" spans="1:16" x14ac:dyDescent="0.2">
      <c r="A158" s="37" t="s">
        <v>55</v>
      </c>
      <c r="E158" s="42" t="s">
        <v>507</v>
      </c>
    </row>
    <row r="159" spans="1:16" x14ac:dyDescent="0.2">
      <c r="A159" t="s">
        <v>57</v>
      </c>
      <c r="E159" s="41" t="s">
        <v>58</v>
      </c>
    </row>
    <row r="160" spans="1:16" x14ac:dyDescent="0.2">
      <c r="A160" t="s">
        <v>49</v>
      </c>
      <c r="B160" s="36" t="s">
        <v>192</v>
      </c>
      <c r="C160" s="36" t="s">
        <v>575</v>
      </c>
      <c r="D160" s="37" t="s">
        <v>5</v>
      </c>
      <c r="E160" s="13" t="s">
        <v>576</v>
      </c>
      <c r="F160" s="38" t="s">
        <v>52</v>
      </c>
      <c r="G160" s="39">
        <v>8</v>
      </c>
      <c r="H160" s="38">
        <v>0</v>
      </c>
      <c r="I160" s="38">
        <f>ROUND(G160*H160,6)</f>
        <v>0</v>
      </c>
      <c r="L160" s="40">
        <v>0</v>
      </c>
      <c r="M160" s="34">
        <f>ROUND(ROUND(L160,2)*ROUND(G160,3),2)</f>
        <v>0</v>
      </c>
      <c r="N160" s="38" t="s">
        <v>505</v>
      </c>
      <c r="O160">
        <f>(M160*21)/100</f>
        <v>0</v>
      </c>
      <c r="P160" t="s">
        <v>27</v>
      </c>
    </row>
    <row r="161" spans="1:16" x14ac:dyDescent="0.2">
      <c r="A161" s="37" t="s">
        <v>54</v>
      </c>
      <c r="E161" s="41" t="s">
        <v>506</v>
      </c>
    </row>
    <row r="162" spans="1:16" x14ac:dyDescent="0.2">
      <c r="A162" s="37" t="s">
        <v>55</v>
      </c>
      <c r="E162" s="42" t="s">
        <v>507</v>
      </c>
    </row>
    <row r="163" spans="1:16" x14ac:dyDescent="0.2">
      <c r="A163" t="s">
        <v>57</v>
      </c>
      <c r="E163" s="41" t="s">
        <v>58</v>
      </c>
    </row>
    <row r="164" spans="1:16" x14ac:dyDescent="0.2">
      <c r="A164" t="s">
        <v>49</v>
      </c>
      <c r="B164" s="36" t="s">
        <v>196</v>
      </c>
      <c r="C164" s="36" t="s">
        <v>577</v>
      </c>
      <c r="D164" s="37" t="s">
        <v>5</v>
      </c>
      <c r="E164" s="13" t="s">
        <v>578</v>
      </c>
      <c r="F164" s="38" t="s">
        <v>52</v>
      </c>
      <c r="G164" s="39">
        <v>7</v>
      </c>
      <c r="H164" s="38">
        <v>0</v>
      </c>
      <c r="I164" s="38">
        <f>ROUND(G164*H164,6)</f>
        <v>0</v>
      </c>
      <c r="L164" s="40">
        <v>0</v>
      </c>
      <c r="M164" s="34">
        <f>ROUND(ROUND(L164,2)*ROUND(G164,3),2)</f>
        <v>0</v>
      </c>
      <c r="N164" s="38" t="s">
        <v>505</v>
      </c>
      <c r="O164">
        <f>(M164*21)/100</f>
        <v>0</v>
      </c>
      <c r="P164" t="s">
        <v>27</v>
      </c>
    </row>
    <row r="165" spans="1:16" x14ac:dyDescent="0.2">
      <c r="A165" s="37" t="s">
        <v>54</v>
      </c>
      <c r="E165" s="41" t="s">
        <v>506</v>
      </c>
    </row>
    <row r="166" spans="1:16" x14ac:dyDescent="0.2">
      <c r="A166" s="37" t="s">
        <v>55</v>
      </c>
      <c r="E166" s="42" t="s">
        <v>507</v>
      </c>
    </row>
    <row r="167" spans="1:16" x14ac:dyDescent="0.2">
      <c r="A167" t="s">
        <v>57</v>
      </c>
      <c r="E167" s="41" t="s">
        <v>58</v>
      </c>
    </row>
    <row r="168" spans="1:16" x14ac:dyDescent="0.2">
      <c r="A168" t="s">
        <v>49</v>
      </c>
      <c r="B168" s="36" t="s">
        <v>200</v>
      </c>
      <c r="C168" s="36" t="s">
        <v>579</v>
      </c>
      <c r="D168" s="37" t="s">
        <v>5</v>
      </c>
      <c r="E168" s="13" t="s">
        <v>580</v>
      </c>
      <c r="F168" s="38" t="s">
        <v>52</v>
      </c>
      <c r="G168" s="39">
        <v>14</v>
      </c>
      <c r="H168" s="38">
        <v>0</v>
      </c>
      <c r="I168" s="38">
        <f>ROUND(G168*H168,6)</f>
        <v>0</v>
      </c>
      <c r="L168" s="40">
        <v>0</v>
      </c>
      <c r="M168" s="34">
        <f>ROUND(ROUND(L168,2)*ROUND(G168,3),2)</f>
        <v>0</v>
      </c>
      <c r="N168" s="38" t="s">
        <v>505</v>
      </c>
      <c r="O168">
        <f>(M168*21)/100</f>
        <v>0</v>
      </c>
      <c r="P168" t="s">
        <v>27</v>
      </c>
    </row>
    <row r="169" spans="1:16" x14ac:dyDescent="0.2">
      <c r="A169" s="37" t="s">
        <v>54</v>
      </c>
      <c r="E169" s="41" t="s">
        <v>506</v>
      </c>
    </row>
    <row r="170" spans="1:16" x14ac:dyDescent="0.2">
      <c r="A170" s="37" t="s">
        <v>55</v>
      </c>
      <c r="E170" s="42" t="s">
        <v>507</v>
      </c>
    </row>
    <row r="171" spans="1:16" x14ac:dyDescent="0.2">
      <c r="A171" t="s">
        <v>57</v>
      </c>
      <c r="E171" s="41" t="s">
        <v>58</v>
      </c>
    </row>
    <row r="172" spans="1:16" x14ac:dyDescent="0.2">
      <c r="A172" t="s">
        <v>49</v>
      </c>
      <c r="B172" s="36" t="s">
        <v>203</v>
      </c>
      <c r="C172" s="36" t="s">
        <v>581</v>
      </c>
      <c r="D172" s="37" t="s">
        <v>5</v>
      </c>
      <c r="E172" s="13" t="s">
        <v>582</v>
      </c>
      <c r="F172" s="38" t="s">
        <v>52</v>
      </c>
      <c r="G172" s="39">
        <v>5</v>
      </c>
      <c r="H172" s="38">
        <v>0</v>
      </c>
      <c r="I172" s="38">
        <f>ROUND(G172*H172,6)</f>
        <v>0</v>
      </c>
      <c r="L172" s="40">
        <v>0</v>
      </c>
      <c r="M172" s="34">
        <f>ROUND(ROUND(L172,2)*ROUND(G172,3),2)</f>
        <v>0</v>
      </c>
      <c r="N172" s="38" t="s">
        <v>505</v>
      </c>
      <c r="O172">
        <f>(M172*21)/100</f>
        <v>0</v>
      </c>
      <c r="P172" t="s">
        <v>27</v>
      </c>
    </row>
    <row r="173" spans="1:16" x14ac:dyDescent="0.2">
      <c r="A173" s="37" t="s">
        <v>54</v>
      </c>
      <c r="E173" s="41" t="s">
        <v>506</v>
      </c>
    </row>
    <row r="174" spans="1:16" x14ac:dyDescent="0.2">
      <c r="A174" s="37" t="s">
        <v>55</v>
      </c>
      <c r="E174" s="42" t="s">
        <v>507</v>
      </c>
    </row>
    <row r="175" spans="1:16" x14ac:dyDescent="0.2">
      <c r="A175" t="s">
        <v>57</v>
      </c>
      <c r="E175" s="41" t="s">
        <v>58</v>
      </c>
    </row>
    <row r="176" spans="1:16" x14ac:dyDescent="0.2">
      <c r="A176" t="s">
        <v>49</v>
      </c>
      <c r="B176" s="36" t="s">
        <v>207</v>
      </c>
      <c r="C176" s="36" t="s">
        <v>583</v>
      </c>
      <c r="D176" s="37" t="s">
        <v>5</v>
      </c>
      <c r="E176" s="13" t="s">
        <v>584</v>
      </c>
      <c r="F176" s="38" t="s">
        <v>52</v>
      </c>
      <c r="G176" s="39">
        <v>2</v>
      </c>
      <c r="H176" s="38">
        <v>0</v>
      </c>
      <c r="I176" s="38">
        <f>ROUND(G176*H176,6)</f>
        <v>0</v>
      </c>
      <c r="L176" s="40">
        <v>0</v>
      </c>
      <c r="M176" s="34">
        <f>ROUND(ROUND(L176,2)*ROUND(G176,3),2)</f>
        <v>0</v>
      </c>
      <c r="N176" s="38" t="s">
        <v>505</v>
      </c>
      <c r="O176">
        <f>(M176*21)/100</f>
        <v>0</v>
      </c>
      <c r="P176" t="s">
        <v>27</v>
      </c>
    </row>
    <row r="177" spans="1:16" x14ac:dyDescent="0.2">
      <c r="A177" s="37" t="s">
        <v>54</v>
      </c>
      <c r="E177" s="41" t="s">
        <v>506</v>
      </c>
    </row>
    <row r="178" spans="1:16" x14ac:dyDescent="0.2">
      <c r="A178" s="37" t="s">
        <v>55</v>
      </c>
      <c r="E178" s="42" t="s">
        <v>507</v>
      </c>
    </row>
    <row r="179" spans="1:16" x14ac:dyDescent="0.2">
      <c r="A179" t="s">
        <v>57</v>
      </c>
      <c r="E179" s="41" t="s">
        <v>58</v>
      </c>
    </row>
    <row r="180" spans="1:16" x14ac:dyDescent="0.2">
      <c r="A180" t="s">
        <v>49</v>
      </c>
      <c r="B180" s="36" t="s">
        <v>211</v>
      </c>
      <c r="C180" s="36" t="s">
        <v>585</v>
      </c>
      <c r="D180" s="37" t="s">
        <v>5</v>
      </c>
      <c r="E180" s="13" t="s">
        <v>586</v>
      </c>
      <c r="F180" s="38" t="s">
        <v>52</v>
      </c>
      <c r="G180" s="39">
        <v>7</v>
      </c>
      <c r="H180" s="38">
        <v>0</v>
      </c>
      <c r="I180" s="38">
        <f>ROUND(G180*H180,6)</f>
        <v>0</v>
      </c>
      <c r="L180" s="40">
        <v>0</v>
      </c>
      <c r="M180" s="34">
        <f>ROUND(ROUND(L180,2)*ROUND(G180,3),2)</f>
        <v>0</v>
      </c>
      <c r="N180" s="38" t="s">
        <v>505</v>
      </c>
      <c r="O180">
        <f>(M180*21)/100</f>
        <v>0</v>
      </c>
      <c r="P180" t="s">
        <v>27</v>
      </c>
    </row>
    <row r="181" spans="1:16" x14ac:dyDescent="0.2">
      <c r="A181" s="37" t="s">
        <v>54</v>
      </c>
      <c r="E181" s="41" t="s">
        <v>506</v>
      </c>
    </row>
    <row r="182" spans="1:16" x14ac:dyDescent="0.2">
      <c r="A182" s="37" t="s">
        <v>55</v>
      </c>
      <c r="E182" s="42" t="s">
        <v>507</v>
      </c>
    </row>
    <row r="183" spans="1:16" x14ac:dyDescent="0.2">
      <c r="A183" t="s">
        <v>57</v>
      </c>
      <c r="E183" s="41" t="s">
        <v>58</v>
      </c>
    </row>
    <row r="184" spans="1:16" x14ac:dyDescent="0.2">
      <c r="A184" t="s">
        <v>49</v>
      </c>
      <c r="B184" s="36" t="s">
        <v>214</v>
      </c>
      <c r="C184" s="36" t="s">
        <v>587</v>
      </c>
      <c r="D184" s="37" t="s">
        <v>5</v>
      </c>
      <c r="E184" s="13" t="s">
        <v>588</v>
      </c>
      <c r="F184" s="38" t="s">
        <v>52</v>
      </c>
      <c r="G184" s="39">
        <v>2</v>
      </c>
      <c r="H184" s="38">
        <v>0</v>
      </c>
      <c r="I184" s="38">
        <f>ROUND(G184*H184,6)</f>
        <v>0</v>
      </c>
      <c r="L184" s="40">
        <v>0</v>
      </c>
      <c r="M184" s="34">
        <f>ROUND(ROUND(L184,2)*ROUND(G184,3),2)</f>
        <v>0</v>
      </c>
      <c r="N184" s="38" t="s">
        <v>505</v>
      </c>
      <c r="O184">
        <f>(M184*21)/100</f>
        <v>0</v>
      </c>
      <c r="P184" t="s">
        <v>27</v>
      </c>
    </row>
    <row r="185" spans="1:16" x14ac:dyDescent="0.2">
      <c r="A185" s="37" t="s">
        <v>54</v>
      </c>
      <c r="E185" s="41" t="s">
        <v>506</v>
      </c>
    </row>
    <row r="186" spans="1:16" x14ac:dyDescent="0.2">
      <c r="A186" s="37" t="s">
        <v>55</v>
      </c>
      <c r="E186" s="42" t="s">
        <v>507</v>
      </c>
    </row>
    <row r="187" spans="1:16" x14ac:dyDescent="0.2">
      <c r="A187" t="s">
        <v>57</v>
      </c>
      <c r="E187" s="41" t="s">
        <v>58</v>
      </c>
    </row>
    <row r="188" spans="1:16" x14ac:dyDescent="0.2">
      <c r="A188" t="s">
        <v>49</v>
      </c>
      <c r="B188" s="36" t="s">
        <v>218</v>
      </c>
      <c r="C188" s="36" t="s">
        <v>589</v>
      </c>
      <c r="D188" s="37" t="s">
        <v>5</v>
      </c>
      <c r="E188" s="13" t="s">
        <v>590</v>
      </c>
      <c r="F188" s="38" t="s">
        <v>52</v>
      </c>
      <c r="G188" s="39">
        <v>2</v>
      </c>
      <c r="H188" s="38">
        <v>0</v>
      </c>
      <c r="I188" s="38">
        <f>ROUND(G188*H188,6)</f>
        <v>0</v>
      </c>
      <c r="L188" s="40">
        <v>0</v>
      </c>
      <c r="M188" s="34">
        <f>ROUND(ROUND(L188,2)*ROUND(G188,3),2)</f>
        <v>0</v>
      </c>
      <c r="N188" s="38" t="s">
        <v>505</v>
      </c>
      <c r="O188">
        <f>(M188*21)/100</f>
        <v>0</v>
      </c>
      <c r="P188" t="s">
        <v>27</v>
      </c>
    </row>
    <row r="189" spans="1:16" x14ac:dyDescent="0.2">
      <c r="A189" s="37" t="s">
        <v>54</v>
      </c>
      <c r="E189" s="41" t="s">
        <v>506</v>
      </c>
    </row>
    <row r="190" spans="1:16" x14ac:dyDescent="0.2">
      <c r="A190" s="37" t="s">
        <v>55</v>
      </c>
      <c r="E190" s="42" t="s">
        <v>507</v>
      </c>
    </row>
    <row r="191" spans="1:16" x14ac:dyDescent="0.2">
      <c r="A191" t="s">
        <v>57</v>
      </c>
      <c r="E191" s="41" t="s">
        <v>58</v>
      </c>
    </row>
    <row r="192" spans="1:16" x14ac:dyDescent="0.2">
      <c r="A192" t="s">
        <v>49</v>
      </c>
      <c r="B192" s="36" t="s">
        <v>222</v>
      </c>
      <c r="C192" s="36" t="s">
        <v>591</v>
      </c>
      <c r="D192" s="37" t="s">
        <v>5</v>
      </c>
      <c r="E192" s="13" t="s">
        <v>592</v>
      </c>
      <c r="F192" s="38" t="s">
        <v>52</v>
      </c>
      <c r="G192" s="39">
        <v>2</v>
      </c>
      <c r="H192" s="38">
        <v>0</v>
      </c>
      <c r="I192" s="38">
        <f>ROUND(G192*H192,6)</f>
        <v>0</v>
      </c>
      <c r="L192" s="40">
        <v>0</v>
      </c>
      <c r="M192" s="34">
        <f>ROUND(ROUND(L192,2)*ROUND(G192,3),2)</f>
        <v>0</v>
      </c>
      <c r="N192" s="38" t="s">
        <v>505</v>
      </c>
      <c r="O192">
        <f>(M192*21)/100</f>
        <v>0</v>
      </c>
      <c r="P192" t="s">
        <v>27</v>
      </c>
    </row>
    <row r="193" spans="1:16" x14ac:dyDescent="0.2">
      <c r="A193" s="37" t="s">
        <v>54</v>
      </c>
      <c r="E193" s="41" t="s">
        <v>506</v>
      </c>
    </row>
    <row r="194" spans="1:16" x14ac:dyDescent="0.2">
      <c r="A194" s="37" t="s">
        <v>55</v>
      </c>
      <c r="E194" s="42" t="s">
        <v>507</v>
      </c>
    </row>
    <row r="195" spans="1:16" x14ac:dyDescent="0.2">
      <c r="A195" t="s">
        <v>57</v>
      </c>
      <c r="E195" s="41" t="s">
        <v>58</v>
      </c>
    </row>
    <row r="196" spans="1:16" x14ac:dyDescent="0.2">
      <c r="A196" t="s">
        <v>49</v>
      </c>
      <c r="B196" s="36" t="s">
        <v>225</v>
      </c>
      <c r="C196" s="36" t="s">
        <v>593</v>
      </c>
      <c r="D196" s="37" t="s">
        <v>5</v>
      </c>
      <c r="E196" s="13" t="s">
        <v>594</v>
      </c>
      <c r="F196" s="38" t="s">
        <v>52</v>
      </c>
      <c r="G196" s="39">
        <v>2</v>
      </c>
      <c r="H196" s="38">
        <v>0</v>
      </c>
      <c r="I196" s="38">
        <f>ROUND(G196*H196,6)</f>
        <v>0</v>
      </c>
      <c r="L196" s="40">
        <v>0</v>
      </c>
      <c r="M196" s="34">
        <f>ROUND(ROUND(L196,2)*ROUND(G196,3),2)</f>
        <v>0</v>
      </c>
      <c r="N196" s="38" t="s">
        <v>505</v>
      </c>
      <c r="O196">
        <f>(M196*21)/100</f>
        <v>0</v>
      </c>
      <c r="P196" t="s">
        <v>27</v>
      </c>
    </row>
    <row r="197" spans="1:16" x14ac:dyDescent="0.2">
      <c r="A197" s="37" t="s">
        <v>54</v>
      </c>
      <c r="E197" s="41" t="s">
        <v>506</v>
      </c>
    </row>
    <row r="198" spans="1:16" x14ac:dyDescent="0.2">
      <c r="A198" s="37" t="s">
        <v>55</v>
      </c>
      <c r="E198" s="42" t="s">
        <v>507</v>
      </c>
    </row>
    <row r="199" spans="1:16" x14ac:dyDescent="0.2">
      <c r="A199" t="s">
        <v>57</v>
      </c>
      <c r="E199" s="41" t="s">
        <v>58</v>
      </c>
    </row>
    <row r="200" spans="1:16" x14ac:dyDescent="0.2">
      <c r="A200" t="s">
        <v>49</v>
      </c>
      <c r="B200" s="36" t="s">
        <v>229</v>
      </c>
      <c r="C200" s="36" t="s">
        <v>595</v>
      </c>
      <c r="D200" s="37" t="s">
        <v>5</v>
      </c>
      <c r="E200" s="13" t="s">
        <v>596</v>
      </c>
      <c r="F200" s="38" t="s">
        <v>597</v>
      </c>
      <c r="G200" s="39">
        <v>110</v>
      </c>
      <c r="H200" s="38">
        <v>0</v>
      </c>
      <c r="I200" s="38">
        <f>ROUND(G200*H200,6)</f>
        <v>0</v>
      </c>
      <c r="L200" s="40">
        <v>0</v>
      </c>
      <c r="M200" s="34">
        <f>ROUND(ROUND(L200,2)*ROUND(G200,3),2)</f>
        <v>0</v>
      </c>
      <c r="N200" s="38" t="s">
        <v>269</v>
      </c>
      <c r="O200">
        <f>(M200*21)/100</f>
        <v>0</v>
      </c>
      <c r="P200" t="s">
        <v>27</v>
      </c>
    </row>
    <row r="201" spans="1:16" x14ac:dyDescent="0.2">
      <c r="A201" s="37" t="s">
        <v>54</v>
      </c>
      <c r="E201" s="41" t="s">
        <v>506</v>
      </c>
    </row>
    <row r="202" spans="1:16" x14ac:dyDescent="0.2">
      <c r="A202" s="37" t="s">
        <v>55</v>
      </c>
      <c r="E202" s="42" t="s">
        <v>507</v>
      </c>
    </row>
    <row r="203" spans="1:16" ht="153" x14ac:dyDescent="0.2">
      <c r="A203" t="s">
        <v>57</v>
      </c>
      <c r="E203" s="41" t="s">
        <v>598</v>
      </c>
    </row>
    <row r="204" spans="1:16" x14ac:dyDescent="0.2">
      <c r="A204" t="s">
        <v>49</v>
      </c>
      <c r="B204" s="36" t="s">
        <v>232</v>
      </c>
      <c r="C204" s="36" t="s">
        <v>599</v>
      </c>
      <c r="D204" s="37" t="s">
        <v>5</v>
      </c>
      <c r="E204" s="13" t="s">
        <v>600</v>
      </c>
      <c r="F204" s="38" t="s">
        <v>52</v>
      </c>
      <c r="G204" s="39">
        <v>280</v>
      </c>
      <c r="H204" s="38">
        <v>0</v>
      </c>
      <c r="I204" s="38">
        <f>ROUND(G204*H204,6)</f>
        <v>0</v>
      </c>
      <c r="L204" s="40">
        <v>0</v>
      </c>
      <c r="M204" s="34">
        <f>ROUND(ROUND(L204,2)*ROUND(G204,3),2)</f>
        <v>0</v>
      </c>
      <c r="N204" s="38" t="s">
        <v>505</v>
      </c>
      <c r="O204">
        <f>(M204*21)/100</f>
        <v>0</v>
      </c>
      <c r="P204" t="s">
        <v>27</v>
      </c>
    </row>
    <row r="205" spans="1:16" x14ac:dyDescent="0.2">
      <c r="A205" s="37" t="s">
        <v>54</v>
      </c>
      <c r="E205" s="41" t="s">
        <v>506</v>
      </c>
    </row>
    <row r="206" spans="1:16" x14ac:dyDescent="0.2">
      <c r="A206" s="37" t="s">
        <v>55</v>
      </c>
      <c r="E206" s="42" t="s">
        <v>507</v>
      </c>
    </row>
    <row r="207" spans="1:16" x14ac:dyDescent="0.2">
      <c r="A207" t="s">
        <v>57</v>
      </c>
      <c r="E207" s="41" t="s">
        <v>58</v>
      </c>
    </row>
    <row r="208" spans="1:16" x14ac:dyDescent="0.2">
      <c r="A208" t="s">
        <v>49</v>
      </c>
      <c r="B208" s="36" t="s">
        <v>236</v>
      </c>
      <c r="C208" s="36" t="s">
        <v>601</v>
      </c>
      <c r="D208" s="37" t="s">
        <v>5</v>
      </c>
      <c r="E208" s="13" t="s">
        <v>602</v>
      </c>
      <c r="F208" s="38" t="s">
        <v>52</v>
      </c>
      <c r="G208" s="39">
        <v>280</v>
      </c>
      <c r="H208" s="38">
        <v>0</v>
      </c>
      <c r="I208" s="38">
        <f>ROUND(G208*H208,6)</f>
        <v>0</v>
      </c>
      <c r="L208" s="40">
        <v>0</v>
      </c>
      <c r="M208" s="34">
        <f>ROUND(ROUND(L208,2)*ROUND(G208,3),2)</f>
        <v>0</v>
      </c>
      <c r="N208" s="38" t="s">
        <v>505</v>
      </c>
      <c r="O208">
        <f>(M208*21)/100</f>
        <v>0</v>
      </c>
      <c r="P208" t="s">
        <v>27</v>
      </c>
    </row>
    <row r="209" spans="1:16" x14ac:dyDescent="0.2">
      <c r="A209" s="37" t="s">
        <v>54</v>
      </c>
      <c r="E209" s="41" t="s">
        <v>506</v>
      </c>
    </row>
    <row r="210" spans="1:16" x14ac:dyDescent="0.2">
      <c r="A210" s="37" t="s">
        <v>55</v>
      </c>
      <c r="E210" s="42" t="s">
        <v>507</v>
      </c>
    </row>
    <row r="211" spans="1:16" x14ac:dyDescent="0.2">
      <c r="A211" t="s">
        <v>57</v>
      </c>
      <c r="E211" s="41" t="s">
        <v>58</v>
      </c>
    </row>
    <row r="212" spans="1:16" x14ac:dyDescent="0.2">
      <c r="A212" t="s">
        <v>49</v>
      </c>
      <c r="B212" s="36" t="s">
        <v>240</v>
      </c>
      <c r="C212" s="36" t="s">
        <v>603</v>
      </c>
      <c r="D212" s="37" t="s">
        <v>5</v>
      </c>
      <c r="E212" s="13" t="s">
        <v>604</v>
      </c>
      <c r="F212" s="38" t="s">
        <v>52</v>
      </c>
      <c r="G212" s="39">
        <v>18</v>
      </c>
      <c r="H212" s="38">
        <v>0</v>
      </c>
      <c r="I212" s="38">
        <f>ROUND(G212*H212,6)</f>
        <v>0</v>
      </c>
      <c r="L212" s="40">
        <v>0</v>
      </c>
      <c r="M212" s="34">
        <f>ROUND(ROUND(L212,2)*ROUND(G212,3),2)</f>
        <v>0</v>
      </c>
      <c r="N212" s="38" t="s">
        <v>505</v>
      </c>
      <c r="O212">
        <f>(M212*21)/100</f>
        <v>0</v>
      </c>
      <c r="P212" t="s">
        <v>27</v>
      </c>
    </row>
    <row r="213" spans="1:16" x14ac:dyDescent="0.2">
      <c r="A213" s="37" t="s">
        <v>54</v>
      </c>
      <c r="E213" s="41" t="s">
        <v>506</v>
      </c>
    </row>
    <row r="214" spans="1:16" x14ac:dyDescent="0.2">
      <c r="A214" s="37" t="s">
        <v>55</v>
      </c>
      <c r="E214" s="42" t="s">
        <v>507</v>
      </c>
    </row>
    <row r="215" spans="1:16" x14ac:dyDescent="0.2">
      <c r="A215" t="s">
        <v>57</v>
      </c>
      <c r="E215" s="41" t="s">
        <v>58</v>
      </c>
    </row>
    <row r="216" spans="1:16" x14ac:dyDescent="0.2">
      <c r="A216" t="s">
        <v>49</v>
      </c>
      <c r="B216" s="36" t="s">
        <v>243</v>
      </c>
      <c r="C216" s="36" t="s">
        <v>605</v>
      </c>
      <c r="D216" s="37" t="s">
        <v>5</v>
      </c>
      <c r="E216" s="13" t="s">
        <v>606</v>
      </c>
      <c r="F216" s="38" t="s">
        <v>52</v>
      </c>
      <c r="G216" s="39">
        <v>18</v>
      </c>
      <c r="H216" s="38">
        <v>0</v>
      </c>
      <c r="I216" s="38">
        <f>ROUND(G216*H216,6)</f>
        <v>0</v>
      </c>
      <c r="L216" s="40">
        <v>0</v>
      </c>
      <c r="M216" s="34">
        <f>ROUND(ROUND(L216,2)*ROUND(G216,3),2)</f>
        <v>0</v>
      </c>
      <c r="N216" s="38" t="s">
        <v>505</v>
      </c>
      <c r="O216">
        <f>(M216*21)/100</f>
        <v>0</v>
      </c>
      <c r="P216" t="s">
        <v>27</v>
      </c>
    </row>
    <row r="217" spans="1:16" x14ac:dyDescent="0.2">
      <c r="A217" s="37" t="s">
        <v>54</v>
      </c>
      <c r="E217" s="41" t="s">
        <v>506</v>
      </c>
    </row>
    <row r="218" spans="1:16" x14ac:dyDescent="0.2">
      <c r="A218" s="37" t="s">
        <v>55</v>
      </c>
      <c r="E218" s="42" t="s">
        <v>507</v>
      </c>
    </row>
    <row r="219" spans="1:16" x14ac:dyDescent="0.2">
      <c r="A219" t="s">
        <v>57</v>
      </c>
      <c r="E219" s="41" t="s">
        <v>58</v>
      </c>
    </row>
    <row r="220" spans="1:16" x14ac:dyDescent="0.2">
      <c r="A220" t="s">
        <v>46</v>
      </c>
      <c r="C220" s="33" t="s">
        <v>607</v>
      </c>
      <c r="E220" s="35" t="s">
        <v>608</v>
      </c>
      <c r="J220" s="34">
        <f>0</f>
        <v>0</v>
      </c>
      <c r="K220" s="34">
        <f>0</f>
        <v>0</v>
      </c>
      <c r="L220" s="34">
        <f>0+L221+L225+L229+L233+L237+L241</f>
        <v>0</v>
      </c>
      <c r="M220" s="34">
        <f>0+M221+M225+M229+M233+M237+M241</f>
        <v>0</v>
      </c>
    </row>
    <row r="221" spans="1:16" x14ac:dyDescent="0.2">
      <c r="A221" t="s">
        <v>49</v>
      </c>
      <c r="B221" s="36" t="s">
        <v>247</v>
      </c>
      <c r="C221" s="36" t="s">
        <v>267</v>
      </c>
      <c r="D221" s="37" t="s">
        <v>5</v>
      </c>
      <c r="E221" s="13" t="s">
        <v>609</v>
      </c>
      <c r="F221" s="38" t="s">
        <v>610</v>
      </c>
      <c r="G221" s="39">
        <v>3.2</v>
      </c>
      <c r="H221" s="38">
        <v>0</v>
      </c>
      <c r="I221" s="38">
        <f>ROUND(G221*H221,6)</f>
        <v>0</v>
      </c>
      <c r="L221" s="40">
        <v>0</v>
      </c>
      <c r="M221" s="34">
        <f>ROUND(ROUND(L221,2)*ROUND(G221,3),2)</f>
        <v>0</v>
      </c>
      <c r="N221" s="38" t="s">
        <v>269</v>
      </c>
      <c r="O221">
        <f>(M221*21)/100</f>
        <v>0</v>
      </c>
      <c r="P221" t="s">
        <v>27</v>
      </c>
    </row>
    <row r="222" spans="1:16" x14ac:dyDescent="0.2">
      <c r="A222" s="37" t="s">
        <v>54</v>
      </c>
      <c r="E222" s="41" t="s">
        <v>506</v>
      </c>
    </row>
    <row r="223" spans="1:16" x14ac:dyDescent="0.2">
      <c r="A223" s="37" t="s">
        <v>55</v>
      </c>
      <c r="E223" s="42" t="s">
        <v>507</v>
      </c>
    </row>
    <row r="224" spans="1:16" x14ac:dyDescent="0.2">
      <c r="A224" t="s">
        <v>57</v>
      </c>
      <c r="E224" s="41" t="s">
        <v>611</v>
      </c>
    </row>
    <row r="225" spans="1:16" x14ac:dyDescent="0.2">
      <c r="A225" t="s">
        <v>49</v>
      </c>
      <c r="B225" s="36" t="s">
        <v>251</v>
      </c>
      <c r="C225" s="36" t="s">
        <v>272</v>
      </c>
      <c r="D225" s="37" t="s">
        <v>5</v>
      </c>
      <c r="E225" s="13" t="s">
        <v>612</v>
      </c>
      <c r="F225" s="38" t="s">
        <v>52</v>
      </c>
      <c r="G225" s="39">
        <v>2</v>
      </c>
      <c r="H225" s="38">
        <v>0</v>
      </c>
      <c r="I225" s="38">
        <f>ROUND(G225*H225,6)</f>
        <v>0</v>
      </c>
      <c r="L225" s="40">
        <v>0</v>
      </c>
      <c r="M225" s="34">
        <f>ROUND(ROUND(L225,2)*ROUND(G225,3),2)</f>
        <v>0</v>
      </c>
      <c r="N225" s="38" t="s">
        <v>269</v>
      </c>
      <c r="O225">
        <f>(M225*21)/100</f>
        <v>0</v>
      </c>
      <c r="P225" t="s">
        <v>27</v>
      </c>
    </row>
    <row r="226" spans="1:16" x14ac:dyDescent="0.2">
      <c r="A226" s="37" t="s">
        <v>54</v>
      </c>
      <c r="E226" s="41" t="s">
        <v>506</v>
      </c>
    </row>
    <row r="227" spans="1:16" x14ac:dyDescent="0.2">
      <c r="A227" s="37" t="s">
        <v>55</v>
      </c>
      <c r="E227" s="42" t="s">
        <v>507</v>
      </c>
    </row>
    <row r="228" spans="1:16" x14ac:dyDescent="0.2">
      <c r="A228" t="s">
        <v>57</v>
      </c>
      <c r="E228" s="41" t="s">
        <v>612</v>
      </c>
    </row>
    <row r="229" spans="1:16" x14ac:dyDescent="0.2">
      <c r="A229" t="s">
        <v>49</v>
      </c>
      <c r="B229" s="36" t="s">
        <v>254</v>
      </c>
      <c r="C229" s="36" t="s">
        <v>276</v>
      </c>
      <c r="D229" s="37" t="s">
        <v>5</v>
      </c>
      <c r="E229" s="13" t="s">
        <v>613</v>
      </c>
      <c r="F229" s="38" t="s">
        <v>52</v>
      </c>
      <c r="G229" s="39">
        <v>1</v>
      </c>
      <c r="H229" s="38">
        <v>0</v>
      </c>
      <c r="I229" s="38">
        <f>ROUND(G229*H229,6)</f>
        <v>0</v>
      </c>
      <c r="L229" s="40">
        <v>0</v>
      </c>
      <c r="M229" s="34">
        <f>ROUND(ROUND(L229,2)*ROUND(G229,3),2)</f>
        <v>0</v>
      </c>
      <c r="N229" s="38" t="s">
        <v>269</v>
      </c>
      <c r="O229">
        <f>(M229*21)/100</f>
        <v>0</v>
      </c>
      <c r="P229" t="s">
        <v>27</v>
      </c>
    </row>
    <row r="230" spans="1:16" x14ac:dyDescent="0.2">
      <c r="A230" s="37" t="s">
        <v>54</v>
      </c>
      <c r="E230" s="41" t="s">
        <v>506</v>
      </c>
    </row>
    <row r="231" spans="1:16" x14ac:dyDescent="0.2">
      <c r="A231" s="37" t="s">
        <v>55</v>
      </c>
      <c r="E231" s="42" t="s">
        <v>507</v>
      </c>
    </row>
    <row r="232" spans="1:16" x14ac:dyDescent="0.2">
      <c r="A232" t="s">
        <v>57</v>
      </c>
      <c r="E232" s="41" t="s">
        <v>614</v>
      </c>
    </row>
    <row r="233" spans="1:16" x14ac:dyDescent="0.2">
      <c r="A233" t="s">
        <v>49</v>
      </c>
      <c r="B233" s="36" t="s">
        <v>258</v>
      </c>
      <c r="C233" s="36" t="s">
        <v>615</v>
      </c>
      <c r="D233" s="37" t="s">
        <v>5</v>
      </c>
      <c r="E233" s="13" t="s">
        <v>616</v>
      </c>
      <c r="F233" s="38" t="s">
        <v>52</v>
      </c>
      <c r="G233" s="39">
        <v>1</v>
      </c>
      <c r="H233" s="38">
        <v>0</v>
      </c>
      <c r="I233" s="38">
        <f>ROUND(G233*H233,6)</f>
        <v>0</v>
      </c>
      <c r="L233" s="40">
        <v>0</v>
      </c>
      <c r="M233" s="34">
        <f>ROUND(ROUND(L233,2)*ROUND(G233,3),2)</f>
        <v>0</v>
      </c>
      <c r="N233" s="38" t="s">
        <v>269</v>
      </c>
      <c r="O233">
        <f>(M233*21)/100</f>
        <v>0</v>
      </c>
      <c r="P233" t="s">
        <v>27</v>
      </c>
    </row>
    <row r="234" spans="1:16" x14ac:dyDescent="0.2">
      <c r="A234" s="37" t="s">
        <v>54</v>
      </c>
      <c r="E234" s="41" t="s">
        <v>506</v>
      </c>
    </row>
    <row r="235" spans="1:16" x14ac:dyDescent="0.2">
      <c r="A235" s="37" t="s">
        <v>55</v>
      </c>
      <c r="E235" s="42" t="s">
        <v>507</v>
      </c>
    </row>
    <row r="236" spans="1:16" ht="38.25" x14ac:dyDescent="0.2">
      <c r="A236" t="s">
        <v>57</v>
      </c>
      <c r="E236" s="41" t="s">
        <v>617</v>
      </c>
    </row>
    <row r="237" spans="1:16" x14ac:dyDescent="0.2">
      <c r="A237" t="s">
        <v>49</v>
      </c>
      <c r="B237" s="36" t="s">
        <v>262</v>
      </c>
      <c r="C237" s="36" t="s">
        <v>618</v>
      </c>
      <c r="D237" s="37" t="s">
        <v>5</v>
      </c>
      <c r="E237" s="13" t="s">
        <v>619</v>
      </c>
      <c r="F237" s="38" t="s">
        <v>52</v>
      </c>
      <c r="G237" s="39">
        <v>1</v>
      </c>
      <c r="H237" s="38">
        <v>0</v>
      </c>
      <c r="I237" s="38">
        <f>ROUND(G237*H237,6)</f>
        <v>0</v>
      </c>
      <c r="L237" s="40">
        <v>0</v>
      </c>
      <c r="M237" s="34">
        <f>ROUND(ROUND(L237,2)*ROUND(G237,3),2)</f>
        <v>0</v>
      </c>
      <c r="N237" s="38" t="s">
        <v>269</v>
      </c>
      <c r="O237">
        <f>(M237*21)/100</f>
        <v>0</v>
      </c>
      <c r="P237" t="s">
        <v>27</v>
      </c>
    </row>
    <row r="238" spans="1:16" x14ac:dyDescent="0.2">
      <c r="A238" s="37" t="s">
        <v>54</v>
      </c>
      <c r="E238" s="41" t="s">
        <v>506</v>
      </c>
    </row>
    <row r="239" spans="1:16" x14ac:dyDescent="0.2">
      <c r="A239" s="37" t="s">
        <v>55</v>
      </c>
      <c r="E239" s="42" t="s">
        <v>507</v>
      </c>
    </row>
    <row r="240" spans="1:16" x14ac:dyDescent="0.2">
      <c r="A240" t="s">
        <v>57</v>
      </c>
      <c r="E240" s="41" t="s">
        <v>620</v>
      </c>
    </row>
    <row r="241" spans="1:16" x14ac:dyDescent="0.2">
      <c r="A241" t="s">
        <v>49</v>
      </c>
      <c r="B241" s="36" t="s">
        <v>264</v>
      </c>
      <c r="C241" s="36" t="s">
        <v>621</v>
      </c>
      <c r="D241" s="37" t="s">
        <v>5</v>
      </c>
      <c r="E241" s="13" t="s">
        <v>622</v>
      </c>
      <c r="F241" s="38" t="s">
        <v>52</v>
      </c>
      <c r="G241" s="39">
        <v>1</v>
      </c>
      <c r="H241" s="38">
        <v>0</v>
      </c>
      <c r="I241" s="38">
        <f>ROUND(G241*H241,6)</f>
        <v>0</v>
      </c>
      <c r="L241" s="40">
        <v>0</v>
      </c>
      <c r="M241" s="34">
        <f>ROUND(ROUND(L241,2)*ROUND(G241,3),2)</f>
        <v>0</v>
      </c>
      <c r="N241" s="38" t="s">
        <v>269</v>
      </c>
      <c r="O241">
        <f>(M241*21)/100</f>
        <v>0</v>
      </c>
      <c r="P241" t="s">
        <v>27</v>
      </c>
    </row>
    <row r="242" spans="1:16" x14ac:dyDescent="0.2">
      <c r="A242" s="37" t="s">
        <v>54</v>
      </c>
      <c r="E242" s="41" t="s">
        <v>506</v>
      </c>
    </row>
    <row r="243" spans="1:16" x14ac:dyDescent="0.2">
      <c r="A243" s="37" t="s">
        <v>55</v>
      </c>
      <c r="E243" s="42" t="s">
        <v>507</v>
      </c>
    </row>
    <row r="244" spans="1:16" x14ac:dyDescent="0.2">
      <c r="A244" t="s">
        <v>57</v>
      </c>
      <c r="E244" s="41" t="s">
        <v>623</v>
      </c>
    </row>
    <row r="245" spans="1:16" x14ac:dyDescent="0.2">
      <c r="A245" t="s">
        <v>46</v>
      </c>
      <c r="C245" s="33" t="s">
        <v>624</v>
      </c>
      <c r="E245" s="35" t="s">
        <v>625</v>
      </c>
      <c r="J245" s="34">
        <f>0</f>
        <v>0</v>
      </c>
      <c r="K245" s="34">
        <f>0</f>
        <v>0</v>
      </c>
      <c r="L245" s="34">
        <f>0+L246+L250+L254+L258</f>
        <v>0</v>
      </c>
      <c r="M245" s="34">
        <f>0+M246+M250+M254+M258</f>
        <v>0</v>
      </c>
    </row>
    <row r="246" spans="1:16" ht="25.5" x14ac:dyDescent="0.2">
      <c r="A246" t="s">
        <v>49</v>
      </c>
      <c r="B246" s="36" t="s">
        <v>266</v>
      </c>
      <c r="C246" s="36" t="s">
        <v>626</v>
      </c>
      <c r="D246" s="37" t="s">
        <v>627</v>
      </c>
      <c r="E246" s="13" t="s">
        <v>628</v>
      </c>
      <c r="F246" s="38" t="s">
        <v>629</v>
      </c>
      <c r="G246" s="39">
        <v>0.5</v>
      </c>
      <c r="H246" s="38">
        <v>0</v>
      </c>
      <c r="I246" s="38">
        <f>ROUND(G246*H246,6)</f>
        <v>0</v>
      </c>
      <c r="L246" s="40">
        <v>0</v>
      </c>
      <c r="M246" s="34">
        <f>ROUND(ROUND(L246,2)*ROUND(G246,3),2)</f>
        <v>0</v>
      </c>
      <c r="N246" s="38" t="s">
        <v>269</v>
      </c>
      <c r="O246">
        <f>(M246*21)/100</f>
        <v>0</v>
      </c>
      <c r="P246" t="s">
        <v>27</v>
      </c>
    </row>
    <row r="247" spans="1:16" x14ac:dyDescent="0.2">
      <c r="A247" s="37" t="s">
        <v>54</v>
      </c>
      <c r="E247" s="41" t="s">
        <v>506</v>
      </c>
    </row>
    <row r="248" spans="1:16" x14ac:dyDescent="0.2">
      <c r="A248" s="37" t="s">
        <v>55</v>
      </c>
      <c r="E248" s="42" t="s">
        <v>507</v>
      </c>
    </row>
    <row r="249" spans="1:16" ht="140.25" x14ac:dyDescent="0.2">
      <c r="A249" t="s">
        <v>57</v>
      </c>
      <c r="E249" s="41" t="s">
        <v>630</v>
      </c>
    </row>
    <row r="250" spans="1:16" ht="25.5" x14ac:dyDescent="0.2">
      <c r="A250" t="s">
        <v>49</v>
      </c>
      <c r="B250" s="36" t="s">
        <v>271</v>
      </c>
      <c r="C250" s="36" t="s">
        <v>631</v>
      </c>
      <c r="D250" s="37" t="s">
        <v>632</v>
      </c>
      <c r="E250" s="13" t="s">
        <v>633</v>
      </c>
      <c r="F250" s="38" t="s">
        <v>629</v>
      </c>
      <c r="G250" s="39">
        <v>0.3</v>
      </c>
      <c r="H250" s="38">
        <v>0</v>
      </c>
      <c r="I250" s="38">
        <f>ROUND(G250*H250,6)</f>
        <v>0</v>
      </c>
      <c r="L250" s="40">
        <v>0</v>
      </c>
      <c r="M250" s="34">
        <f>ROUND(ROUND(L250,2)*ROUND(G250,3),2)</f>
        <v>0</v>
      </c>
      <c r="N250" s="38" t="s">
        <v>269</v>
      </c>
      <c r="O250">
        <f>(M250*21)/100</f>
        <v>0</v>
      </c>
      <c r="P250" t="s">
        <v>27</v>
      </c>
    </row>
    <row r="251" spans="1:16" x14ac:dyDescent="0.2">
      <c r="A251" s="37" t="s">
        <v>54</v>
      </c>
      <c r="E251" s="41" t="s">
        <v>506</v>
      </c>
    </row>
    <row r="252" spans="1:16" x14ac:dyDescent="0.2">
      <c r="A252" s="37" t="s">
        <v>55</v>
      </c>
      <c r="E252" s="42" t="s">
        <v>507</v>
      </c>
    </row>
    <row r="253" spans="1:16" ht="140.25" x14ac:dyDescent="0.2">
      <c r="A253" t="s">
        <v>57</v>
      </c>
      <c r="E253" s="41" t="s">
        <v>630</v>
      </c>
    </row>
    <row r="254" spans="1:16" ht="25.5" x14ac:dyDescent="0.2">
      <c r="A254" t="s">
        <v>49</v>
      </c>
      <c r="B254" s="36" t="s">
        <v>275</v>
      </c>
      <c r="C254" s="36" t="s">
        <v>634</v>
      </c>
      <c r="D254" s="37" t="s">
        <v>635</v>
      </c>
      <c r="E254" s="13" t="s">
        <v>636</v>
      </c>
      <c r="F254" s="38" t="s">
        <v>629</v>
      </c>
      <c r="G254" s="39">
        <v>0.3</v>
      </c>
      <c r="H254" s="38">
        <v>0</v>
      </c>
      <c r="I254" s="38">
        <f>ROUND(G254*H254,6)</f>
        <v>0</v>
      </c>
      <c r="L254" s="40">
        <v>0</v>
      </c>
      <c r="M254" s="34">
        <f>ROUND(ROUND(L254,2)*ROUND(G254,3),2)</f>
        <v>0</v>
      </c>
      <c r="N254" s="38" t="s">
        <v>269</v>
      </c>
      <c r="O254">
        <f>(M254*21)/100</f>
        <v>0</v>
      </c>
      <c r="P254" t="s">
        <v>27</v>
      </c>
    </row>
    <row r="255" spans="1:16" x14ac:dyDescent="0.2">
      <c r="A255" s="37" t="s">
        <v>54</v>
      </c>
      <c r="E255" s="41" t="s">
        <v>506</v>
      </c>
    </row>
    <row r="256" spans="1:16" x14ac:dyDescent="0.2">
      <c r="A256" s="37" t="s">
        <v>55</v>
      </c>
      <c r="E256" s="42" t="s">
        <v>507</v>
      </c>
    </row>
    <row r="257" spans="1:16" ht="140.25" x14ac:dyDescent="0.2">
      <c r="A257" t="s">
        <v>57</v>
      </c>
      <c r="E257" s="41" t="s">
        <v>630</v>
      </c>
    </row>
    <row r="258" spans="1:16" ht="25.5" x14ac:dyDescent="0.2">
      <c r="A258" t="s">
        <v>49</v>
      </c>
      <c r="B258" s="36" t="s">
        <v>280</v>
      </c>
      <c r="C258" s="36" t="s">
        <v>637</v>
      </c>
      <c r="D258" s="37" t="s">
        <v>638</v>
      </c>
      <c r="E258" s="13" t="s">
        <v>639</v>
      </c>
      <c r="F258" s="38" t="s">
        <v>629</v>
      </c>
      <c r="G258" s="39">
        <v>0.05</v>
      </c>
      <c r="H258" s="38">
        <v>0</v>
      </c>
      <c r="I258" s="38">
        <f>ROUND(G258*H258,6)</f>
        <v>0</v>
      </c>
      <c r="L258" s="40">
        <v>0</v>
      </c>
      <c r="M258" s="34">
        <f>ROUND(ROUND(L258,2)*ROUND(G258,3),2)</f>
        <v>0</v>
      </c>
      <c r="N258" s="38" t="s">
        <v>269</v>
      </c>
      <c r="O258">
        <f>(M258*21)/100</f>
        <v>0</v>
      </c>
      <c r="P258" t="s">
        <v>27</v>
      </c>
    </row>
    <row r="259" spans="1:16" x14ac:dyDescent="0.2">
      <c r="A259" s="37" t="s">
        <v>54</v>
      </c>
      <c r="E259" s="41" t="s">
        <v>506</v>
      </c>
    </row>
    <row r="260" spans="1:16" x14ac:dyDescent="0.2">
      <c r="A260" s="37" t="s">
        <v>55</v>
      </c>
      <c r="E260" s="42" t="s">
        <v>507</v>
      </c>
    </row>
    <row r="261" spans="1:16" ht="140.25" x14ac:dyDescent="0.2">
      <c r="A261" t="s">
        <v>57</v>
      </c>
      <c r="E261"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4880</v>
      </c>
      <c r="M3" s="43">
        <f>Rekapitulace!C72</f>
        <v>0</v>
      </c>
      <c r="N3" s="25" t="s">
        <v>0</v>
      </c>
      <c r="O3" t="s">
        <v>23</v>
      </c>
      <c r="P3" t="s">
        <v>27</v>
      </c>
    </row>
    <row r="4" spans="1:20" ht="32.1" customHeight="1" x14ac:dyDescent="0.2">
      <c r="A4" s="28" t="s">
        <v>20</v>
      </c>
      <c r="B4" s="29" t="s">
        <v>28</v>
      </c>
      <c r="C4" s="2" t="s">
        <v>4880</v>
      </c>
      <c r="D4" s="9"/>
      <c r="E4" s="3" t="s">
        <v>4881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COUNTIFS(L8:L159,"=0",A8:A159,"P")+COUNTIFS(L8:L159,"",A8:A159,"P")+SUM(Q8:Q159)</f>
        <v>37</v>
      </c>
    </row>
    <row r="8" spans="1:20" x14ac:dyDescent="0.2">
      <c r="A8" t="s">
        <v>44</v>
      </c>
      <c r="C8" s="30" t="s">
        <v>4884</v>
      </c>
      <c r="E8" s="32" t="s">
        <v>4883</v>
      </c>
      <c r="J8" s="31">
        <f>0+J9+J30+J51+J92+J105+J142</f>
        <v>0</v>
      </c>
      <c r="K8" s="31">
        <f>0+K9+K30+K51+K92+K105+K142</f>
        <v>0</v>
      </c>
      <c r="L8" s="31">
        <f>0+L9+L30+L51+L92+L105+L142</f>
        <v>0</v>
      </c>
      <c r="M8" s="31">
        <f>0+M9+M30+M51+M92+M105+M142</f>
        <v>0</v>
      </c>
    </row>
    <row r="9" spans="1:20" x14ac:dyDescent="0.2">
      <c r="A9" t="s">
        <v>46</v>
      </c>
      <c r="C9" s="33" t="s">
        <v>88</v>
      </c>
      <c r="E9" s="35" t="s">
        <v>501</v>
      </c>
      <c r="J9" s="34">
        <f>0</f>
        <v>0</v>
      </c>
      <c r="K9" s="34">
        <f>0</f>
        <v>0</v>
      </c>
      <c r="L9" s="34">
        <f>0+L10+L14+L18+L22+L26</f>
        <v>0</v>
      </c>
      <c r="M9" s="34">
        <f>0+M10+M14+M18+M22+M26</f>
        <v>0</v>
      </c>
    </row>
    <row r="10" spans="1:20" x14ac:dyDescent="0.2">
      <c r="A10" t="s">
        <v>49</v>
      </c>
      <c r="B10" s="36" t="s">
        <v>47</v>
      </c>
      <c r="C10" s="36" t="s">
        <v>4885</v>
      </c>
      <c r="D10" s="37" t="s">
        <v>5</v>
      </c>
      <c r="E10" s="13" t="s">
        <v>2315</v>
      </c>
      <c r="F10" s="38" t="s">
        <v>4886</v>
      </c>
      <c r="G10" s="39">
        <v>45</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4887</v>
      </c>
    </row>
    <row r="13" spans="1:20" x14ac:dyDescent="0.2">
      <c r="A13" t="s">
        <v>57</v>
      </c>
      <c r="E13" s="41" t="s">
        <v>2308</v>
      </c>
    </row>
    <row r="14" spans="1:20" x14ac:dyDescent="0.2">
      <c r="A14" t="s">
        <v>49</v>
      </c>
      <c r="B14" s="36" t="s">
        <v>27</v>
      </c>
      <c r="C14" s="36" t="s">
        <v>502</v>
      </c>
      <c r="D14" s="37" t="s">
        <v>5</v>
      </c>
      <c r="E14" s="13" t="s">
        <v>503</v>
      </c>
      <c r="F14" s="38" t="s">
        <v>504</v>
      </c>
      <c r="G14" s="39">
        <v>45</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4888</v>
      </c>
    </row>
    <row r="17" spans="1:16" x14ac:dyDescent="0.2">
      <c r="A17" t="s">
        <v>57</v>
      </c>
      <c r="E17" s="41" t="s">
        <v>58</v>
      </c>
    </row>
    <row r="18" spans="1:16" x14ac:dyDescent="0.2">
      <c r="A18" t="s">
        <v>49</v>
      </c>
      <c r="B18" s="36" t="s">
        <v>26</v>
      </c>
      <c r="C18" s="36" t="s">
        <v>1599</v>
      </c>
      <c r="D18" s="37" t="s">
        <v>5</v>
      </c>
      <c r="E18" s="13" t="s">
        <v>1600</v>
      </c>
      <c r="F18" s="38" t="s">
        <v>283</v>
      </c>
      <c r="G18" s="39">
        <v>12.6</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4889</v>
      </c>
    </row>
    <row r="21" spans="1:16" x14ac:dyDescent="0.2">
      <c r="A21" t="s">
        <v>57</v>
      </c>
      <c r="E21" s="41" t="s">
        <v>58</v>
      </c>
    </row>
    <row r="22" spans="1:16" x14ac:dyDescent="0.2">
      <c r="A22" t="s">
        <v>49</v>
      </c>
      <c r="B22" s="36" t="s">
        <v>65</v>
      </c>
      <c r="C22" s="36" t="s">
        <v>291</v>
      </c>
      <c r="D22" s="37" t="s">
        <v>5</v>
      </c>
      <c r="E22" s="13" t="s">
        <v>292</v>
      </c>
      <c r="F22" s="38" t="s">
        <v>283</v>
      </c>
      <c r="G22" s="39">
        <v>12.6</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4890</v>
      </c>
    </row>
    <row r="25" spans="1:16" x14ac:dyDescent="0.2">
      <c r="A25" t="s">
        <v>57</v>
      </c>
      <c r="E25" s="41" t="s">
        <v>58</v>
      </c>
    </row>
    <row r="26" spans="1:16" x14ac:dyDescent="0.2">
      <c r="A26" t="s">
        <v>49</v>
      </c>
      <c r="B26" s="36" t="s">
        <v>69</v>
      </c>
      <c r="C26" s="36" t="s">
        <v>4891</v>
      </c>
      <c r="D26" s="37" t="s">
        <v>5</v>
      </c>
      <c r="E26" s="13" t="s">
        <v>4892</v>
      </c>
      <c r="F26" s="38" t="s">
        <v>504</v>
      </c>
      <c r="G26" s="39">
        <v>90</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4893</v>
      </c>
    </row>
    <row r="29" spans="1:16" x14ac:dyDescent="0.2">
      <c r="A29" t="s">
        <v>57</v>
      </c>
      <c r="E29" s="41" t="s">
        <v>58</v>
      </c>
    </row>
    <row r="30" spans="1:16" x14ac:dyDescent="0.2">
      <c r="A30" t="s">
        <v>46</v>
      </c>
      <c r="C30" s="33" t="s">
        <v>313</v>
      </c>
      <c r="E30" s="35" t="s">
        <v>4894</v>
      </c>
      <c r="J30" s="34">
        <f>0</f>
        <v>0</v>
      </c>
      <c r="K30" s="34">
        <f>0</f>
        <v>0</v>
      </c>
      <c r="L30" s="34">
        <f>0+L31+L35+L39+L43+L47</f>
        <v>0</v>
      </c>
      <c r="M30" s="34">
        <f>0+M31+M35+M39+M43+M47</f>
        <v>0</v>
      </c>
    </row>
    <row r="31" spans="1:16" x14ac:dyDescent="0.2">
      <c r="A31" t="s">
        <v>49</v>
      </c>
      <c r="B31" s="36" t="s">
        <v>73</v>
      </c>
      <c r="C31" s="36" t="s">
        <v>2850</v>
      </c>
      <c r="D31" s="37" t="s">
        <v>5</v>
      </c>
      <c r="E31" s="13" t="s">
        <v>2851</v>
      </c>
      <c r="F31" s="38" t="s">
        <v>288</v>
      </c>
      <c r="G31" s="39">
        <v>45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4895</v>
      </c>
    </row>
    <row r="34" spans="1:16" x14ac:dyDescent="0.2">
      <c r="A34" t="s">
        <v>57</v>
      </c>
      <c r="E34" s="41" t="s">
        <v>58</v>
      </c>
    </row>
    <row r="35" spans="1:16" x14ac:dyDescent="0.2">
      <c r="A35" t="s">
        <v>49</v>
      </c>
      <c r="B35" s="36" t="s">
        <v>77</v>
      </c>
      <c r="C35" s="36" t="s">
        <v>299</v>
      </c>
      <c r="D35" s="37" t="s">
        <v>5</v>
      </c>
      <c r="E35" s="13" t="s">
        <v>300</v>
      </c>
      <c r="F35" s="38" t="s">
        <v>288</v>
      </c>
      <c r="G35" s="39">
        <v>45</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4896</v>
      </c>
    </row>
    <row r="38" spans="1:16" x14ac:dyDescent="0.2">
      <c r="A38" t="s">
        <v>57</v>
      </c>
      <c r="E38" s="41" t="s">
        <v>58</v>
      </c>
    </row>
    <row r="39" spans="1:16" ht="25.5" x14ac:dyDescent="0.2">
      <c r="A39" t="s">
        <v>49</v>
      </c>
      <c r="B39" s="36" t="s">
        <v>81</v>
      </c>
      <c r="C39" s="36" t="s">
        <v>4897</v>
      </c>
      <c r="D39" s="37" t="s">
        <v>5</v>
      </c>
      <c r="E39" s="13" t="s">
        <v>4898</v>
      </c>
      <c r="F39" s="38" t="s">
        <v>288</v>
      </c>
      <c r="G39" s="39">
        <v>10</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4899</v>
      </c>
    </row>
    <row r="42" spans="1:16" x14ac:dyDescent="0.2">
      <c r="A42" t="s">
        <v>57</v>
      </c>
      <c r="E42" s="41" t="s">
        <v>58</v>
      </c>
    </row>
    <row r="43" spans="1:16" ht="25.5" x14ac:dyDescent="0.2">
      <c r="A43" t="s">
        <v>49</v>
      </c>
      <c r="B43" s="36" t="s">
        <v>85</v>
      </c>
      <c r="C43" s="36" t="s">
        <v>1028</v>
      </c>
      <c r="D43" s="37" t="s">
        <v>5</v>
      </c>
      <c r="E43" s="13" t="s">
        <v>1029</v>
      </c>
      <c r="F43" s="38" t="s">
        <v>52</v>
      </c>
      <c r="G43" s="39">
        <v>1</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4900</v>
      </c>
    </row>
    <row r="46" spans="1:16" x14ac:dyDescent="0.2">
      <c r="A46" t="s">
        <v>57</v>
      </c>
      <c r="E46" s="41" t="s">
        <v>58</v>
      </c>
    </row>
    <row r="47" spans="1:16" ht="25.5" x14ac:dyDescent="0.2">
      <c r="A47" t="s">
        <v>49</v>
      </c>
      <c r="B47" s="36" t="s">
        <v>88</v>
      </c>
      <c r="C47" s="36" t="s">
        <v>4834</v>
      </c>
      <c r="D47" s="37" t="s">
        <v>5</v>
      </c>
      <c r="E47" s="13" t="s">
        <v>4835</v>
      </c>
      <c r="F47" s="38" t="s">
        <v>52</v>
      </c>
      <c r="G47" s="39">
        <v>4</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4901</v>
      </c>
    </row>
    <row r="50" spans="1:16" x14ac:dyDescent="0.2">
      <c r="A50" t="s">
        <v>57</v>
      </c>
      <c r="E50" s="41" t="s">
        <v>58</v>
      </c>
    </row>
    <row r="51" spans="1:16" x14ac:dyDescent="0.2">
      <c r="A51" t="s">
        <v>46</v>
      </c>
      <c r="C51" s="33" t="s">
        <v>329</v>
      </c>
      <c r="E51" s="35" t="s">
        <v>1013</v>
      </c>
      <c r="J51" s="34">
        <f>0</f>
        <v>0</v>
      </c>
      <c r="K51" s="34">
        <f>0</f>
        <v>0</v>
      </c>
      <c r="L51" s="34">
        <f>0+L52+L56+L60+L64+L68+L72+L76+L80+L84+L88</f>
        <v>0</v>
      </c>
      <c r="M51" s="34">
        <f>0+M52+M56+M60+M64+M68+M72+M76+M80+M84+M88</f>
        <v>0</v>
      </c>
    </row>
    <row r="52" spans="1:16" x14ac:dyDescent="0.2">
      <c r="A52" t="s">
        <v>49</v>
      </c>
      <c r="B52" s="36" t="s">
        <v>91</v>
      </c>
      <c r="C52" s="36" t="s">
        <v>1040</v>
      </c>
      <c r="D52" s="37" t="s">
        <v>5</v>
      </c>
      <c r="E52" s="13" t="s">
        <v>1041</v>
      </c>
      <c r="F52" s="38" t="s">
        <v>288</v>
      </c>
      <c r="G52" s="39">
        <v>75</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4902</v>
      </c>
    </row>
    <row r="55" spans="1:16" x14ac:dyDescent="0.2">
      <c r="A55" t="s">
        <v>57</v>
      </c>
      <c r="E55" s="41" t="s">
        <v>58</v>
      </c>
    </row>
    <row r="56" spans="1:16" ht="25.5" x14ac:dyDescent="0.2">
      <c r="A56" t="s">
        <v>49</v>
      </c>
      <c r="B56" s="36" t="s">
        <v>95</v>
      </c>
      <c r="C56" s="36" t="s">
        <v>2772</v>
      </c>
      <c r="D56" s="37" t="s">
        <v>5</v>
      </c>
      <c r="E56" s="13" t="s">
        <v>2773</v>
      </c>
      <c r="F56" s="38" t="s">
        <v>288</v>
      </c>
      <c r="G56" s="39">
        <v>150</v>
      </c>
      <c r="H56" s="38">
        <v>0</v>
      </c>
      <c r="I56" s="38">
        <f>ROUND(G56*H56,6)</f>
        <v>0</v>
      </c>
      <c r="L56" s="40">
        <v>0</v>
      </c>
      <c r="M56" s="34">
        <f>ROUND(ROUND(L56,2)*ROUND(G56,3),2)</f>
        <v>0</v>
      </c>
      <c r="N56" s="38" t="s">
        <v>488</v>
      </c>
      <c r="O56">
        <f>(M56*21)/100</f>
        <v>0</v>
      </c>
      <c r="P56" t="s">
        <v>27</v>
      </c>
    </row>
    <row r="57" spans="1:16" x14ac:dyDescent="0.2">
      <c r="A57" s="37" t="s">
        <v>54</v>
      </c>
      <c r="E57" s="41" t="s">
        <v>5</v>
      </c>
    </row>
    <row r="58" spans="1:16" ht="25.5" x14ac:dyDescent="0.2">
      <c r="A58" s="37" t="s">
        <v>55</v>
      </c>
      <c r="E58" s="42" t="s">
        <v>4903</v>
      </c>
    </row>
    <row r="59" spans="1:16" x14ac:dyDescent="0.2">
      <c r="A59" t="s">
        <v>57</v>
      </c>
      <c r="E59" s="41" t="s">
        <v>58</v>
      </c>
    </row>
    <row r="60" spans="1:16" ht="25.5" x14ac:dyDescent="0.2">
      <c r="A60" t="s">
        <v>49</v>
      </c>
      <c r="B60" s="36" t="s">
        <v>98</v>
      </c>
      <c r="C60" s="36" t="s">
        <v>858</v>
      </c>
      <c r="D60" s="37" t="s">
        <v>5</v>
      </c>
      <c r="E60" s="13" t="s">
        <v>859</v>
      </c>
      <c r="F60" s="38" t="s">
        <v>52</v>
      </c>
      <c r="G60" s="39">
        <v>2</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4904</v>
      </c>
    </row>
    <row r="63" spans="1:16" x14ac:dyDescent="0.2">
      <c r="A63" t="s">
        <v>57</v>
      </c>
      <c r="E63" s="41" t="s">
        <v>58</v>
      </c>
    </row>
    <row r="64" spans="1:16" ht="25.5" x14ac:dyDescent="0.2">
      <c r="A64" t="s">
        <v>49</v>
      </c>
      <c r="B64" s="36" t="s">
        <v>101</v>
      </c>
      <c r="C64" s="36" t="s">
        <v>860</v>
      </c>
      <c r="D64" s="37" t="s">
        <v>5</v>
      </c>
      <c r="E64" s="13" t="s">
        <v>861</v>
      </c>
      <c r="F64" s="38" t="s">
        <v>52</v>
      </c>
      <c r="G64" s="39">
        <v>4</v>
      </c>
      <c r="H64" s="38">
        <v>0</v>
      </c>
      <c r="I64" s="38">
        <f>ROUND(G64*H64,6)</f>
        <v>0</v>
      </c>
      <c r="L64" s="40">
        <v>0</v>
      </c>
      <c r="M64" s="34">
        <f>ROUND(ROUND(L64,2)*ROUND(G64,3),2)</f>
        <v>0</v>
      </c>
      <c r="N64" s="38" t="s">
        <v>488</v>
      </c>
      <c r="O64">
        <f>(M64*21)/100</f>
        <v>0</v>
      </c>
      <c r="P64" t="s">
        <v>27</v>
      </c>
    </row>
    <row r="65" spans="1:16" x14ac:dyDescent="0.2">
      <c r="A65" s="37" t="s">
        <v>54</v>
      </c>
      <c r="E65" s="41" t="s">
        <v>5</v>
      </c>
    </row>
    <row r="66" spans="1:16" x14ac:dyDescent="0.2">
      <c r="A66" s="37" t="s">
        <v>55</v>
      </c>
      <c r="E66" s="42" t="s">
        <v>4905</v>
      </c>
    </row>
    <row r="67" spans="1:16" x14ac:dyDescent="0.2">
      <c r="A67" t="s">
        <v>57</v>
      </c>
      <c r="E67" s="41" t="s">
        <v>58</v>
      </c>
    </row>
    <row r="68" spans="1:16" x14ac:dyDescent="0.2">
      <c r="A68" t="s">
        <v>49</v>
      </c>
      <c r="B68" s="36" t="s">
        <v>105</v>
      </c>
      <c r="C68" s="36" t="s">
        <v>864</v>
      </c>
      <c r="D68" s="37" t="s">
        <v>5</v>
      </c>
      <c r="E68" s="13" t="s">
        <v>865</v>
      </c>
      <c r="F68" s="38" t="s">
        <v>52</v>
      </c>
      <c r="G68" s="39">
        <v>3</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4906</v>
      </c>
    </row>
    <row r="71" spans="1:16" x14ac:dyDescent="0.2">
      <c r="A71" t="s">
        <v>57</v>
      </c>
      <c r="E71" s="41" t="s">
        <v>58</v>
      </c>
    </row>
    <row r="72" spans="1:16" x14ac:dyDescent="0.2">
      <c r="A72" t="s">
        <v>49</v>
      </c>
      <c r="B72" s="36" t="s">
        <v>108</v>
      </c>
      <c r="C72" s="36" t="s">
        <v>2815</v>
      </c>
      <c r="D72" s="37" t="s">
        <v>5</v>
      </c>
      <c r="E72" s="13" t="s">
        <v>2816</v>
      </c>
      <c r="F72" s="38" t="s">
        <v>52</v>
      </c>
      <c r="G72" s="39">
        <v>3</v>
      </c>
      <c r="H72" s="38">
        <v>0</v>
      </c>
      <c r="I72" s="38">
        <f>ROUND(G72*H72,6)</f>
        <v>0</v>
      </c>
      <c r="L72" s="40">
        <v>0</v>
      </c>
      <c r="M72" s="34">
        <f>ROUND(ROUND(L72,2)*ROUND(G72,3),2)</f>
        <v>0</v>
      </c>
      <c r="N72" s="38" t="s">
        <v>488</v>
      </c>
      <c r="O72">
        <f>(M72*21)/100</f>
        <v>0</v>
      </c>
      <c r="P72" t="s">
        <v>27</v>
      </c>
    </row>
    <row r="73" spans="1:16" x14ac:dyDescent="0.2">
      <c r="A73" s="37" t="s">
        <v>54</v>
      </c>
      <c r="E73" s="41" t="s">
        <v>5</v>
      </c>
    </row>
    <row r="74" spans="1:16" x14ac:dyDescent="0.2">
      <c r="A74" s="37" t="s">
        <v>55</v>
      </c>
      <c r="E74" s="42" t="s">
        <v>4907</v>
      </c>
    </row>
    <row r="75" spans="1:16" x14ac:dyDescent="0.2">
      <c r="A75" t="s">
        <v>57</v>
      </c>
      <c r="E75" s="41" t="s">
        <v>58</v>
      </c>
    </row>
    <row r="76" spans="1:16" x14ac:dyDescent="0.2">
      <c r="A76" t="s">
        <v>49</v>
      </c>
      <c r="B76" s="36" t="s">
        <v>111</v>
      </c>
      <c r="C76" s="36" t="s">
        <v>4908</v>
      </c>
      <c r="D76" s="37" t="s">
        <v>5</v>
      </c>
      <c r="E76" s="13" t="s">
        <v>4909</v>
      </c>
      <c r="F76" s="38" t="s">
        <v>52</v>
      </c>
      <c r="G76" s="39">
        <v>1</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4910</v>
      </c>
    </row>
    <row r="79" spans="1:16" x14ac:dyDescent="0.2">
      <c r="A79" t="s">
        <v>57</v>
      </c>
      <c r="E79" s="41" t="s">
        <v>58</v>
      </c>
    </row>
    <row r="80" spans="1:16" ht="25.5" x14ac:dyDescent="0.2">
      <c r="A80" t="s">
        <v>49</v>
      </c>
      <c r="B80" s="36" t="s">
        <v>115</v>
      </c>
      <c r="C80" s="36" t="s">
        <v>4911</v>
      </c>
      <c r="D80" s="37" t="s">
        <v>5</v>
      </c>
      <c r="E80" s="13" t="s">
        <v>4912</v>
      </c>
      <c r="F80" s="38" t="s">
        <v>52</v>
      </c>
      <c r="G80" s="39">
        <v>1</v>
      </c>
      <c r="H80" s="38">
        <v>0</v>
      </c>
      <c r="I80" s="38">
        <f>ROUND(G80*H80,6)</f>
        <v>0</v>
      </c>
      <c r="L80" s="40">
        <v>0</v>
      </c>
      <c r="M80" s="34">
        <f>ROUND(ROUND(L80,2)*ROUND(G80,3),2)</f>
        <v>0</v>
      </c>
      <c r="N80" s="38" t="s">
        <v>488</v>
      </c>
      <c r="O80">
        <f>(M80*21)/100</f>
        <v>0</v>
      </c>
      <c r="P80" t="s">
        <v>27</v>
      </c>
    </row>
    <row r="81" spans="1:16" x14ac:dyDescent="0.2">
      <c r="A81" s="37" t="s">
        <v>54</v>
      </c>
      <c r="E81" s="41" t="s">
        <v>5</v>
      </c>
    </row>
    <row r="82" spans="1:16" x14ac:dyDescent="0.2">
      <c r="A82" s="37" t="s">
        <v>55</v>
      </c>
      <c r="E82" s="42" t="s">
        <v>4913</v>
      </c>
    </row>
    <row r="83" spans="1:16" x14ac:dyDescent="0.2">
      <c r="A83" t="s">
        <v>57</v>
      </c>
      <c r="E83" s="41" t="s">
        <v>58</v>
      </c>
    </row>
    <row r="84" spans="1:16" ht="25.5" x14ac:dyDescent="0.2">
      <c r="A84" t="s">
        <v>49</v>
      </c>
      <c r="B84" s="36" t="s">
        <v>118</v>
      </c>
      <c r="C84" s="36" t="s">
        <v>4914</v>
      </c>
      <c r="D84" s="37" t="s">
        <v>5</v>
      </c>
      <c r="E84" s="13" t="s">
        <v>4915</v>
      </c>
      <c r="F84" s="38" t="s">
        <v>52</v>
      </c>
      <c r="G84" s="39">
        <v>1</v>
      </c>
      <c r="H84" s="38">
        <v>0</v>
      </c>
      <c r="I84" s="38">
        <f>ROUND(G84*H84,6)</f>
        <v>0</v>
      </c>
      <c r="L84" s="40">
        <v>0</v>
      </c>
      <c r="M84" s="34">
        <f>ROUND(ROUND(L84,2)*ROUND(G84,3),2)</f>
        <v>0</v>
      </c>
      <c r="N84" s="38" t="s">
        <v>488</v>
      </c>
      <c r="O84">
        <f>(M84*21)/100</f>
        <v>0</v>
      </c>
      <c r="P84" t="s">
        <v>27</v>
      </c>
    </row>
    <row r="85" spans="1:16" x14ac:dyDescent="0.2">
      <c r="A85" s="37" t="s">
        <v>54</v>
      </c>
      <c r="E85" s="41" t="s">
        <v>5</v>
      </c>
    </row>
    <row r="86" spans="1:16" x14ac:dyDescent="0.2">
      <c r="A86" s="37" t="s">
        <v>55</v>
      </c>
      <c r="E86" s="42" t="s">
        <v>4916</v>
      </c>
    </row>
    <row r="87" spans="1:16" x14ac:dyDescent="0.2">
      <c r="A87" t="s">
        <v>57</v>
      </c>
      <c r="E87" s="41" t="s">
        <v>58</v>
      </c>
    </row>
    <row r="88" spans="1:16" ht="25.5" x14ac:dyDescent="0.2">
      <c r="A88" t="s">
        <v>49</v>
      </c>
      <c r="B88" s="36" t="s">
        <v>122</v>
      </c>
      <c r="C88" s="36" t="s">
        <v>4917</v>
      </c>
      <c r="D88" s="37" t="s">
        <v>5</v>
      </c>
      <c r="E88" s="13" t="s">
        <v>4918</v>
      </c>
      <c r="F88" s="38" t="s">
        <v>52</v>
      </c>
      <c r="G88" s="39">
        <v>1</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4919</v>
      </c>
    </row>
    <row r="91" spans="1:16" x14ac:dyDescent="0.2">
      <c r="A91" t="s">
        <v>57</v>
      </c>
      <c r="E91" s="41" t="s">
        <v>58</v>
      </c>
    </row>
    <row r="92" spans="1:16" x14ac:dyDescent="0.2">
      <c r="A92" t="s">
        <v>46</v>
      </c>
      <c r="C92" s="33" t="s">
        <v>4920</v>
      </c>
      <c r="E92" s="35" t="s">
        <v>622</v>
      </c>
      <c r="J92" s="34">
        <f>0</f>
        <v>0</v>
      </c>
      <c r="K92" s="34">
        <f>0</f>
        <v>0</v>
      </c>
      <c r="L92" s="34">
        <f>0+L93+L97+L101</f>
        <v>0</v>
      </c>
      <c r="M92" s="34">
        <f>0+M93+M97+M101</f>
        <v>0</v>
      </c>
    </row>
    <row r="93" spans="1:16" x14ac:dyDescent="0.2">
      <c r="A93" t="s">
        <v>49</v>
      </c>
      <c r="B93" s="36" t="s">
        <v>125</v>
      </c>
      <c r="C93" s="36" t="s">
        <v>4921</v>
      </c>
      <c r="D93" s="37" t="s">
        <v>5</v>
      </c>
      <c r="E93" s="13" t="s">
        <v>4922</v>
      </c>
      <c r="F93" s="38" t="s">
        <v>288</v>
      </c>
      <c r="G93" s="39">
        <v>45</v>
      </c>
      <c r="H93" s="38">
        <v>0</v>
      </c>
      <c r="I93" s="38">
        <f>ROUND(G93*H93,6)</f>
        <v>0</v>
      </c>
      <c r="L93" s="40">
        <v>0</v>
      </c>
      <c r="M93" s="34">
        <f>ROUND(ROUND(L93,2)*ROUND(G93,3),2)</f>
        <v>0</v>
      </c>
      <c r="N93" s="38" t="s">
        <v>488</v>
      </c>
      <c r="O93">
        <f>(M93*21)/100</f>
        <v>0</v>
      </c>
      <c r="P93" t="s">
        <v>27</v>
      </c>
    </row>
    <row r="94" spans="1:16" x14ac:dyDescent="0.2">
      <c r="A94" s="37" t="s">
        <v>54</v>
      </c>
      <c r="E94" s="41" t="s">
        <v>5</v>
      </c>
    </row>
    <row r="95" spans="1:16" x14ac:dyDescent="0.2">
      <c r="A95" s="37" t="s">
        <v>55</v>
      </c>
      <c r="E95" s="42" t="s">
        <v>4923</v>
      </c>
    </row>
    <row r="96" spans="1:16" x14ac:dyDescent="0.2">
      <c r="A96" t="s">
        <v>57</v>
      </c>
      <c r="E96" s="41" t="s">
        <v>58</v>
      </c>
    </row>
    <row r="97" spans="1:16" x14ac:dyDescent="0.2">
      <c r="A97" t="s">
        <v>49</v>
      </c>
      <c r="B97" s="36" t="s">
        <v>129</v>
      </c>
      <c r="C97" s="36" t="s">
        <v>4924</v>
      </c>
      <c r="D97" s="37" t="s">
        <v>5</v>
      </c>
      <c r="E97" s="13" t="s">
        <v>4925</v>
      </c>
      <c r="F97" s="38" t="s">
        <v>288</v>
      </c>
      <c r="G97" s="39">
        <v>225</v>
      </c>
      <c r="H97" s="38">
        <v>0</v>
      </c>
      <c r="I97" s="38">
        <f>ROUND(G97*H97,6)</f>
        <v>0</v>
      </c>
      <c r="L97" s="40">
        <v>0</v>
      </c>
      <c r="M97" s="34">
        <f>ROUND(ROUND(L97,2)*ROUND(G97,3),2)</f>
        <v>0</v>
      </c>
      <c r="N97" s="38" t="s">
        <v>488</v>
      </c>
      <c r="O97">
        <f>(M97*21)/100</f>
        <v>0</v>
      </c>
      <c r="P97" t="s">
        <v>27</v>
      </c>
    </row>
    <row r="98" spans="1:16" x14ac:dyDescent="0.2">
      <c r="A98" s="37" t="s">
        <v>54</v>
      </c>
      <c r="E98" s="41" t="s">
        <v>5</v>
      </c>
    </row>
    <row r="99" spans="1:16" x14ac:dyDescent="0.2">
      <c r="A99" s="37" t="s">
        <v>55</v>
      </c>
      <c r="E99" s="42" t="s">
        <v>4926</v>
      </c>
    </row>
    <row r="100" spans="1:16" x14ac:dyDescent="0.2">
      <c r="A100" t="s">
        <v>57</v>
      </c>
      <c r="E100" s="41" t="s">
        <v>58</v>
      </c>
    </row>
    <row r="101" spans="1:16" x14ac:dyDescent="0.2">
      <c r="A101" t="s">
        <v>49</v>
      </c>
      <c r="B101" s="36" t="s">
        <v>133</v>
      </c>
      <c r="C101" s="36" t="s">
        <v>4927</v>
      </c>
      <c r="D101" s="37" t="s">
        <v>5</v>
      </c>
      <c r="E101" s="13" t="s">
        <v>4928</v>
      </c>
      <c r="F101" s="38" t="s">
        <v>52</v>
      </c>
      <c r="G101" s="39">
        <v>1</v>
      </c>
      <c r="H101" s="38">
        <v>0</v>
      </c>
      <c r="I101" s="38">
        <f>ROUND(G101*H101,6)</f>
        <v>0</v>
      </c>
      <c r="L101" s="40">
        <v>0</v>
      </c>
      <c r="M101" s="34">
        <f>ROUND(ROUND(L101,2)*ROUND(G101,3),2)</f>
        <v>0</v>
      </c>
      <c r="N101" s="38" t="s">
        <v>488</v>
      </c>
      <c r="O101">
        <f>(M101*21)/100</f>
        <v>0</v>
      </c>
      <c r="P101" t="s">
        <v>27</v>
      </c>
    </row>
    <row r="102" spans="1:16" x14ac:dyDescent="0.2">
      <c r="A102" s="37" t="s">
        <v>54</v>
      </c>
      <c r="E102" s="41" t="s">
        <v>5</v>
      </c>
    </row>
    <row r="103" spans="1:16" x14ac:dyDescent="0.2">
      <c r="A103" s="37" t="s">
        <v>55</v>
      </c>
      <c r="E103" s="42" t="s">
        <v>4929</v>
      </c>
    </row>
    <row r="104" spans="1:16" x14ac:dyDescent="0.2">
      <c r="A104" t="s">
        <v>57</v>
      </c>
      <c r="E104" s="41" t="s">
        <v>58</v>
      </c>
    </row>
    <row r="105" spans="1:16" x14ac:dyDescent="0.2">
      <c r="A105" t="s">
        <v>46</v>
      </c>
      <c r="C105" s="33" t="s">
        <v>4930</v>
      </c>
      <c r="E105" s="35" t="s">
        <v>4931</v>
      </c>
      <c r="J105" s="34">
        <f>0</f>
        <v>0</v>
      </c>
      <c r="K105" s="34">
        <f>0</f>
        <v>0</v>
      </c>
      <c r="L105" s="34">
        <f>0+L106+L110+L114+L118+L122+L126+L130+L134+L138</f>
        <v>0</v>
      </c>
      <c r="M105" s="34">
        <f>0+M106+M110+M114+M118+M122+M126+M130+M134+M138</f>
        <v>0</v>
      </c>
    </row>
    <row r="106" spans="1:16" ht="25.5" x14ac:dyDescent="0.2">
      <c r="A106" t="s">
        <v>49</v>
      </c>
      <c r="B106" s="36" t="s">
        <v>137</v>
      </c>
      <c r="C106" s="36" t="s">
        <v>4932</v>
      </c>
      <c r="D106" s="37" t="s">
        <v>5</v>
      </c>
      <c r="E106" s="13" t="s">
        <v>4933</v>
      </c>
      <c r="F106" s="38" t="s">
        <v>52</v>
      </c>
      <c r="G106" s="39">
        <v>1</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4934</v>
      </c>
    </row>
    <row r="109" spans="1:16" x14ac:dyDescent="0.2">
      <c r="A109" t="s">
        <v>57</v>
      </c>
      <c r="E109" s="41" t="s">
        <v>58</v>
      </c>
    </row>
    <row r="110" spans="1:16" ht="25.5" x14ac:dyDescent="0.2">
      <c r="A110" t="s">
        <v>49</v>
      </c>
      <c r="B110" s="36" t="s">
        <v>141</v>
      </c>
      <c r="C110" s="36" t="s">
        <v>781</v>
      </c>
      <c r="D110" s="37" t="s">
        <v>5</v>
      </c>
      <c r="E110" s="13" t="s">
        <v>782</v>
      </c>
      <c r="F110" s="38" t="s">
        <v>52</v>
      </c>
      <c r="G110" s="39">
        <v>1</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4934</v>
      </c>
    </row>
    <row r="113" spans="1:16" x14ac:dyDescent="0.2">
      <c r="A113" t="s">
        <v>57</v>
      </c>
      <c r="E113" s="41" t="s">
        <v>58</v>
      </c>
    </row>
    <row r="114" spans="1:16" x14ac:dyDescent="0.2">
      <c r="A114" t="s">
        <v>49</v>
      </c>
      <c r="B114" s="36" t="s">
        <v>145</v>
      </c>
      <c r="C114" s="36" t="s">
        <v>931</v>
      </c>
      <c r="D114" s="37" t="s">
        <v>5</v>
      </c>
      <c r="E114" s="13" t="s">
        <v>932</v>
      </c>
      <c r="F114" s="38" t="s">
        <v>52</v>
      </c>
      <c r="G114" s="39">
        <v>3</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4935</v>
      </c>
    </row>
    <row r="117" spans="1:16" x14ac:dyDescent="0.2">
      <c r="A117" t="s">
        <v>57</v>
      </c>
      <c r="E117" s="41" t="s">
        <v>58</v>
      </c>
    </row>
    <row r="118" spans="1:16" x14ac:dyDescent="0.2">
      <c r="A118" t="s">
        <v>49</v>
      </c>
      <c r="B118" s="36" t="s">
        <v>148</v>
      </c>
      <c r="C118" s="36" t="s">
        <v>189</v>
      </c>
      <c r="D118" s="37" t="s">
        <v>5</v>
      </c>
      <c r="E118" s="13" t="s">
        <v>190</v>
      </c>
      <c r="F118" s="38" t="s">
        <v>177</v>
      </c>
      <c r="G118" s="39">
        <v>60</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4936</v>
      </c>
    </row>
    <row r="121" spans="1:16" x14ac:dyDescent="0.2">
      <c r="A121" t="s">
        <v>57</v>
      </c>
      <c r="E121" s="41" t="s">
        <v>58</v>
      </c>
    </row>
    <row r="122" spans="1:16" x14ac:dyDescent="0.2">
      <c r="A122" t="s">
        <v>49</v>
      </c>
      <c r="B122" s="36" t="s">
        <v>152</v>
      </c>
      <c r="C122" s="36" t="s">
        <v>945</v>
      </c>
      <c r="D122" s="37" t="s">
        <v>5</v>
      </c>
      <c r="E122" s="13" t="s">
        <v>946</v>
      </c>
      <c r="F122" s="38" t="s">
        <v>177</v>
      </c>
      <c r="G122" s="39">
        <v>24</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4937</v>
      </c>
    </row>
    <row r="125" spans="1:16" x14ac:dyDescent="0.2">
      <c r="A125" t="s">
        <v>57</v>
      </c>
      <c r="E125" s="41" t="s">
        <v>58</v>
      </c>
    </row>
    <row r="126" spans="1:16" x14ac:dyDescent="0.2">
      <c r="A126" t="s">
        <v>49</v>
      </c>
      <c r="B126" s="36" t="s">
        <v>156</v>
      </c>
      <c r="C126" s="36" t="s">
        <v>947</v>
      </c>
      <c r="D126" s="37" t="s">
        <v>5</v>
      </c>
      <c r="E126" s="13" t="s">
        <v>948</v>
      </c>
      <c r="F126" s="38" t="s">
        <v>177</v>
      </c>
      <c r="G126" s="39">
        <v>24</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4937</v>
      </c>
    </row>
    <row r="129" spans="1:16" x14ac:dyDescent="0.2">
      <c r="A129" t="s">
        <v>57</v>
      </c>
      <c r="E129" s="41" t="s">
        <v>58</v>
      </c>
    </row>
    <row r="130" spans="1:16" x14ac:dyDescent="0.2">
      <c r="A130" t="s">
        <v>49</v>
      </c>
      <c r="B130" s="36" t="s">
        <v>159</v>
      </c>
      <c r="C130" s="36" t="s">
        <v>4938</v>
      </c>
      <c r="D130" s="37" t="s">
        <v>5</v>
      </c>
      <c r="E130" s="13" t="s">
        <v>4939</v>
      </c>
      <c r="F130" s="38" t="s">
        <v>177</v>
      </c>
      <c r="G130" s="39">
        <v>24</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4937</v>
      </c>
    </row>
    <row r="133" spans="1:16" x14ac:dyDescent="0.2">
      <c r="A133" t="s">
        <v>57</v>
      </c>
      <c r="E133" s="41" t="s">
        <v>58</v>
      </c>
    </row>
    <row r="134" spans="1:16" x14ac:dyDescent="0.2">
      <c r="A134" t="s">
        <v>49</v>
      </c>
      <c r="B134" s="36" t="s">
        <v>163</v>
      </c>
      <c r="C134" s="36" t="s">
        <v>4940</v>
      </c>
      <c r="D134" s="37" t="s">
        <v>5</v>
      </c>
      <c r="E134" s="13" t="s">
        <v>951</v>
      </c>
      <c r="F134" s="38" t="s">
        <v>177</v>
      </c>
      <c r="G134" s="39">
        <v>24</v>
      </c>
      <c r="H134" s="38">
        <v>0</v>
      </c>
      <c r="I134" s="38">
        <f>ROUND(G134*H134,6)</f>
        <v>0</v>
      </c>
      <c r="L134" s="40">
        <v>0</v>
      </c>
      <c r="M134" s="34">
        <f>ROUND(ROUND(L134,2)*ROUND(G134,3),2)</f>
        <v>0</v>
      </c>
      <c r="N134" s="38" t="s">
        <v>269</v>
      </c>
      <c r="O134">
        <f>(M134*21)/100</f>
        <v>0</v>
      </c>
      <c r="P134" t="s">
        <v>27</v>
      </c>
    </row>
    <row r="135" spans="1:16" x14ac:dyDescent="0.2">
      <c r="A135" s="37" t="s">
        <v>54</v>
      </c>
      <c r="E135" s="41" t="s">
        <v>5</v>
      </c>
    </row>
    <row r="136" spans="1:16" x14ac:dyDescent="0.2">
      <c r="A136" s="37" t="s">
        <v>55</v>
      </c>
      <c r="E136" s="42" t="s">
        <v>4937</v>
      </c>
    </row>
    <row r="137" spans="1:16" ht="89.25" x14ac:dyDescent="0.2">
      <c r="A137" t="s">
        <v>57</v>
      </c>
      <c r="E137" s="41" t="s">
        <v>4941</v>
      </c>
    </row>
    <row r="138" spans="1:16" x14ac:dyDescent="0.2">
      <c r="A138" t="s">
        <v>49</v>
      </c>
      <c r="B138" s="36" t="s">
        <v>166</v>
      </c>
      <c r="C138" s="36" t="s">
        <v>4942</v>
      </c>
      <c r="D138" s="37" t="s">
        <v>5</v>
      </c>
      <c r="E138" s="13" t="s">
        <v>4943</v>
      </c>
      <c r="F138" s="38" t="s">
        <v>177</v>
      </c>
      <c r="G138" s="39">
        <v>24</v>
      </c>
      <c r="H138" s="38">
        <v>0</v>
      </c>
      <c r="I138" s="38">
        <f>ROUND(G138*H138,6)</f>
        <v>0</v>
      </c>
      <c r="L138" s="40">
        <v>0</v>
      </c>
      <c r="M138" s="34">
        <f>ROUND(ROUND(L138,2)*ROUND(G138,3),2)</f>
        <v>0</v>
      </c>
      <c r="N138" s="38" t="s">
        <v>269</v>
      </c>
      <c r="O138">
        <f>(M138*21)/100</f>
        <v>0</v>
      </c>
      <c r="P138" t="s">
        <v>27</v>
      </c>
    </row>
    <row r="139" spans="1:16" x14ac:dyDescent="0.2">
      <c r="A139" s="37" t="s">
        <v>54</v>
      </c>
      <c r="E139" s="41" t="s">
        <v>5</v>
      </c>
    </row>
    <row r="140" spans="1:16" x14ac:dyDescent="0.2">
      <c r="A140" s="37" t="s">
        <v>55</v>
      </c>
      <c r="E140" s="42" t="s">
        <v>4937</v>
      </c>
    </row>
    <row r="141" spans="1:16" ht="89.25" x14ac:dyDescent="0.2">
      <c r="A141" t="s">
        <v>57</v>
      </c>
      <c r="E141" s="41" t="s">
        <v>4944</v>
      </c>
    </row>
    <row r="142" spans="1:16" x14ac:dyDescent="0.2">
      <c r="A142" t="s">
        <v>46</v>
      </c>
      <c r="C142" s="33" t="s">
        <v>624</v>
      </c>
      <c r="E142" s="35" t="s">
        <v>625</v>
      </c>
      <c r="J142" s="34">
        <f>0</f>
        <v>0</v>
      </c>
      <c r="K142" s="34">
        <f>0</f>
        <v>0</v>
      </c>
      <c r="L142" s="34">
        <f>0+L143+L147+L151+L155+L159</f>
        <v>0</v>
      </c>
      <c r="M142" s="34">
        <f>0+M143+M147+M151+M155+M159</f>
        <v>0</v>
      </c>
    </row>
    <row r="143" spans="1:16" ht="25.5" x14ac:dyDescent="0.2">
      <c r="A143" t="s">
        <v>49</v>
      </c>
      <c r="B143" s="36" t="s">
        <v>170</v>
      </c>
      <c r="C143" s="36" t="s">
        <v>1718</v>
      </c>
      <c r="D143" s="37" t="s">
        <v>1719</v>
      </c>
      <c r="E143" s="13" t="s">
        <v>4945</v>
      </c>
      <c r="F143" s="38" t="s">
        <v>629</v>
      </c>
      <c r="G143" s="39">
        <v>3.9689999999999999</v>
      </c>
      <c r="H143" s="38">
        <v>0</v>
      </c>
      <c r="I143" s="38">
        <f>ROUND(G143*H143,6)</f>
        <v>0</v>
      </c>
      <c r="L143" s="40">
        <v>0</v>
      </c>
      <c r="M143" s="34">
        <f>ROUND(ROUND(L143,2)*ROUND(G143,3),2)</f>
        <v>0</v>
      </c>
      <c r="N143" s="38" t="s">
        <v>269</v>
      </c>
      <c r="O143">
        <f>(M143*21)/100</f>
        <v>0</v>
      </c>
      <c r="P143" t="s">
        <v>27</v>
      </c>
    </row>
    <row r="144" spans="1:16" x14ac:dyDescent="0.2">
      <c r="A144" s="37" t="s">
        <v>54</v>
      </c>
      <c r="E144" s="41" t="s">
        <v>5</v>
      </c>
    </row>
    <row r="145" spans="1:16" ht="25.5" x14ac:dyDescent="0.2">
      <c r="A145" s="37" t="s">
        <v>55</v>
      </c>
      <c r="E145" s="42" t="s">
        <v>4946</v>
      </c>
    </row>
    <row r="146" spans="1:16" ht="140.25" x14ac:dyDescent="0.2">
      <c r="A146" t="s">
        <v>57</v>
      </c>
      <c r="E146" s="41" t="s">
        <v>645</v>
      </c>
    </row>
    <row r="147" spans="1:16" ht="25.5" x14ac:dyDescent="0.2">
      <c r="A147" t="s">
        <v>49</v>
      </c>
      <c r="B147" s="36" t="s">
        <v>174</v>
      </c>
      <c r="C147" s="36" t="s">
        <v>634</v>
      </c>
      <c r="D147" s="37" t="s">
        <v>635</v>
      </c>
      <c r="E147" s="13" t="s">
        <v>4947</v>
      </c>
      <c r="F147" s="38" t="s">
        <v>629</v>
      </c>
      <c r="G147" s="39">
        <v>0.315</v>
      </c>
      <c r="H147" s="38">
        <v>0</v>
      </c>
      <c r="I147" s="38">
        <f>ROUND(G147*H147,6)</f>
        <v>0</v>
      </c>
      <c r="L147" s="40">
        <v>0</v>
      </c>
      <c r="M147" s="34">
        <f>ROUND(ROUND(L147,2)*ROUND(G147,3),2)</f>
        <v>0</v>
      </c>
      <c r="N147" s="38" t="s">
        <v>269</v>
      </c>
      <c r="O147">
        <f>(M147*21)/100</f>
        <v>0</v>
      </c>
      <c r="P147" t="s">
        <v>27</v>
      </c>
    </row>
    <row r="148" spans="1:16" x14ac:dyDescent="0.2">
      <c r="A148" s="37" t="s">
        <v>54</v>
      </c>
      <c r="E148" s="41" t="s">
        <v>5</v>
      </c>
    </row>
    <row r="149" spans="1:16" x14ac:dyDescent="0.2">
      <c r="A149" s="37" t="s">
        <v>55</v>
      </c>
      <c r="E149" s="42" t="s">
        <v>4948</v>
      </c>
    </row>
    <row r="150" spans="1:16" ht="140.25" x14ac:dyDescent="0.2">
      <c r="A150" t="s">
        <v>57</v>
      </c>
      <c r="E150" s="41" t="s">
        <v>645</v>
      </c>
    </row>
    <row r="151" spans="1:16" ht="25.5" x14ac:dyDescent="0.2">
      <c r="A151" t="s">
        <v>49</v>
      </c>
      <c r="B151" s="36" t="s">
        <v>179</v>
      </c>
      <c r="C151" s="36" t="s">
        <v>998</v>
      </c>
      <c r="D151" s="37" t="s">
        <v>999</v>
      </c>
      <c r="E151" s="13" t="s">
        <v>4949</v>
      </c>
      <c r="F151" s="38" t="s">
        <v>629</v>
      </c>
      <c r="G151" s="39">
        <v>3</v>
      </c>
      <c r="H151" s="38">
        <v>0</v>
      </c>
      <c r="I151" s="38">
        <f>ROUND(G151*H151,6)</f>
        <v>0</v>
      </c>
      <c r="L151" s="40">
        <v>0</v>
      </c>
      <c r="M151" s="34">
        <f>ROUND(ROUND(L151,2)*ROUND(G151,3),2)</f>
        <v>0</v>
      </c>
      <c r="N151" s="38" t="s">
        <v>269</v>
      </c>
      <c r="O151">
        <f>(M151*21)/100</f>
        <v>0</v>
      </c>
      <c r="P151" t="s">
        <v>27</v>
      </c>
    </row>
    <row r="152" spans="1:16" x14ac:dyDescent="0.2">
      <c r="A152" s="37" t="s">
        <v>54</v>
      </c>
      <c r="E152" s="41" t="s">
        <v>5</v>
      </c>
    </row>
    <row r="153" spans="1:16" x14ac:dyDescent="0.2">
      <c r="A153" s="37" t="s">
        <v>55</v>
      </c>
      <c r="E153" s="42" t="s">
        <v>4950</v>
      </c>
    </row>
    <row r="154" spans="1:16" ht="140.25" x14ac:dyDescent="0.2">
      <c r="A154" t="s">
        <v>57</v>
      </c>
      <c r="E154" s="41" t="s">
        <v>645</v>
      </c>
    </row>
    <row r="155" spans="1:16" ht="38.25" x14ac:dyDescent="0.2">
      <c r="A155" t="s">
        <v>49</v>
      </c>
      <c r="B155" s="36" t="s">
        <v>184</v>
      </c>
      <c r="C155" s="36" t="s">
        <v>792</v>
      </c>
      <c r="D155" s="37" t="s">
        <v>793</v>
      </c>
      <c r="E155" s="13" t="s">
        <v>4951</v>
      </c>
      <c r="F155" s="38" t="s">
        <v>629</v>
      </c>
      <c r="G155" s="39">
        <v>5</v>
      </c>
      <c r="H155" s="38">
        <v>0</v>
      </c>
      <c r="I155" s="38">
        <f>ROUND(G155*H155,6)</f>
        <v>0</v>
      </c>
      <c r="L155" s="40">
        <v>0</v>
      </c>
      <c r="M155" s="34">
        <f>ROUND(ROUND(L155,2)*ROUND(G155,3),2)</f>
        <v>0</v>
      </c>
      <c r="N155" s="38" t="s">
        <v>269</v>
      </c>
      <c r="O155">
        <f>(M155*21)/100</f>
        <v>0</v>
      </c>
      <c r="P155" t="s">
        <v>27</v>
      </c>
    </row>
    <row r="156" spans="1:16" x14ac:dyDescent="0.2">
      <c r="A156" s="37" t="s">
        <v>54</v>
      </c>
      <c r="E156" s="41" t="s">
        <v>5</v>
      </c>
    </row>
    <row r="157" spans="1:16" x14ac:dyDescent="0.2">
      <c r="A157" s="37" t="s">
        <v>55</v>
      </c>
      <c r="E157" s="42" t="s">
        <v>4952</v>
      </c>
    </row>
    <row r="158" spans="1:16" ht="140.25" x14ac:dyDescent="0.2">
      <c r="A158" t="s">
        <v>57</v>
      </c>
      <c r="E158" s="41" t="s">
        <v>645</v>
      </c>
    </row>
    <row r="159" spans="1:16" ht="25.5" x14ac:dyDescent="0.2">
      <c r="A159" t="s">
        <v>49</v>
      </c>
      <c r="B159" s="36" t="s">
        <v>188</v>
      </c>
      <c r="C159" s="36" t="s">
        <v>4877</v>
      </c>
      <c r="D159" s="37" t="s">
        <v>4878</v>
      </c>
      <c r="E159" s="13" t="s">
        <v>4953</v>
      </c>
      <c r="F159" s="38" t="s">
        <v>629</v>
      </c>
      <c r="G159" s="39">
        <v>1.0129999999999999</v>
      </c>
      <c r="H159" s="38">
        <v>0</v>
      </c>
      <c r="I159" s="38">
        <f>ROUND(G159*H159,6)</f>
        <v>0</v>
      </c>
      <c r="L159" s="40">
        <v>0</v>
      </c>
      <c r="M159" s="34">
        <f>ROUND(ROUND(L159,2)*ROUND(G159,3),2)</f>
        <v>0</v>
      </c>
      <c r="N159" s="38" t="s">
        <v>269</v>
      </c>
      <c r="O159">
        <f>(M159*21)/100</f>
        <v>0</v>
      </c>
      <c r="P159" t="s">
        <v>27</v>
      </c>
    </row>
    <row r="160" spans="1:16" x14ac:dyDescent="0.2">
      <c r="A160" s="37" t="s">
        <v>54</v>
      </c>
      <c r="E160" s="41" t="s">
        <v>5</v>
      </c>
    </row>
    <row r="161" spans="1:5" x14ac:dyDescent="0.2">
      <c r="A161" s="37" t="s">
        <v>55</v>
      </c>
      <c r="E161" s="42" t="s">
        <v>4954</v>
      </c>
    </row>
    <row r="162" spans="1:5" ht="140.25" x14ac:dyDescent="0.2">
      <c r="A162" t="s">
        <v>57</v>
      </c>
      <c r="E16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4955</v>
      </c>
      <c r="M3" s="43">
        <f>Rekapitulace!C74</f>
        <v>0</v>
      </c>
      <c r="N3" s="25" t="s">
        <v>0</v>
      </c>
      <c r="O3" t="s">
        <v>23</v>
      </c>
      <c r="P3" t="s">
        <v>27</v>
      </c>
    </row>
    <row r="4" spans="1:20" ht="32.1" customHeight="1" x14ac:dyDescent="0.2">
      <c r="A4" s="28" t="s">
        <v>20</v>
      </c>
      <c r="B4" s="29" t="s">
        <v>28</v>
      </c>
      <c r="C4" s="2" t="s">
        <v>4955</v>
      </c>
      <c r="D4" s="9"/>
      <c r="E4" s="3" t="s">
        <v>4956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COUNTIFS(L8:L195,"=0",A8:A195,"P")+COUNTIFS(L8:L195,"",A8:A195,"P")+SUM(Q8:Q195)</f>
        <v>46</v>
      </c>
    </row>
    <row r="8" spans="1:20" x14ac:dyDescent="0.2">
      <c r="A8" t="s">
        <v>44</v>
      </c>
      <c r="C8" s="30" t="s">
        <v>4959</v>
      </c>
      <c r="E8" s="32" t="s">
        <v>4958</v>
      </c>
      <c r="J8" s="31">
        <f>0+J9+J30+J63+J116+J137+J178</f>
        <v>0</v>
      </c>
      <c r="K8" s="31">
        <f>0+K9+K30+K63+K116+K137+K178</f>
        <v>0</v>
      </c>
      <c r="L8" s="31">
        <f>0+L9+L30+L63+L116+L137+L178</f>
        <v>0</v>
      </c>
      <c r="M8" s="31">
        <f>0+M9+M30+M63+M116+M137+M178</f>
        <v>0</v>
      </c>
    </row>
    <row r="9" spans="1:20" x14ac:dyDescent="0.2">
      <c r="A9" t="s">
        <v>46</v>
      </c>
      <c r="C9" s="33" t="s">
        <v>88</v>
      </c>
      <c r="E9" s="35" t="s">
        <v>501</v>
      </c>
      <c r="J9" s="34">
        <f>0</f>
        <v>0</v>
      </c>
      <c r="K9" s="34">
        <f>0</f>
        <v>0</v>
      </c>
      <c r="L9" s="34">
        <f>0+L10+L14+L18+L22+L26</f>
        <v>0</v>
      </c>
      <c r="M9" s="34">
        <f>0+M10+M14+M18+M22+M26</f>
        <v>0</v>
      </c>
    </row>
    <row r="10" spans="1:20" x14ac:dyDescent="0.2">
      <c r="A10" t="s">
        <v>49</v>
      </c>
      <c r="B10" s="36" t="s">
        <v>47</v>
      </c>
      <c r="C10" s="36" t="s">
        <v>502</v>
      </c>
      <c r="D10" s="37" t="s">
        <v>5</v>
      </c>
      <c r="E10" s="13" t="s">
        <v>503</v>
      </c>
      <c r="F10" s="38" t="s">
        <v>504</v>
      </c>
      <c r="G10" s="39">
        <v>45</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4888</v>
      </c>
    </row>
    <row r="13" spans="1:20" x14ac:dyDescent="0.2">
      <c r="A13" t="s">
        <v>57</v>
      </c>
      <c r="E13" s="41" t="s">
        <v>58</v>
      </c>
    </row>
    <row r="14" spans="1:20" x14ac:dyDescent="0.2">
      <c r="A14" t="s">
        <v>49</v>
      </c>
      <c r="B14" s="36" t="s">
        <v>27</v>
      </c>
      <c r="C14" s="36" t="s">
        <v>1599</v>
      </c>
      <c r="D14" s="37" t="s">
        <v>5</v>
      </c>
      <c r="E14" s="13" t="s">
        <v>1600</v>
      </c>
      <c r="F14" s="38" t="s">
        <v>283</v>
      </c>
      <c r="G14" s="39">
        <v>12.6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4960</v>
      </c>
    </row>
    <row r="17" spans="1:16" x14ac:dyDescent="0.2">
      <c r="A17" t="s">
        <v>57</v>
      </c>
      <c r="E17" s="41" t="s">
        <v>58</v>
      </c>
    </row>
    <row r="18" spans="1:16" x14ac:dyDescent="0.2">
      <c r="A18" t="s">
        <v>49</v>
      </c>
      <c r="B18" s="36" t="s">
        <v>26</v>
      </c>
      <c r="C18" s="36" t="s">
        <v>2314</v>
      </c>
      <c r="D18" s="37" t="s">
        <v>5</v>
      </c>
      <c r="E18" s="13" t="s">
        <v>2315</v>
      </c>
      <c r="F18" s="38" t="s">
        <v>4886</v>
      </c>
      <c r="G18" s="39">
        <v>45</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4961</v>
      </c>
    </row>
    <row r="21" spans="1:16" x14ac:dyDescent="0.2">
      <c r="A21" t="s">
        <v>57</v>
      </c>
      <c r="E21" s="41" t="s">
        <v>2308</v>
      </c>
    </row>
    <row r="22" spans="1:16" x14ac:dyDescent="0.2">
      <c r="A22" t="s">
        <v>49</v>
      </c>
      <c r="B22" s="36" t="s">
        <v>65</v>
      </c>
      <c r="C22" s="36" t="s">
        <v>4962</v>
      </c>
      <c r="D22" s="37" t="s">
        <v>5</v>
      </c>
      <c r="E22" s="13" t="s">
        <v>292</v>
      </c>
      <c r="F22" s="38" t="s">
        <v>283</v>
      </c>
      <c r="G22" s="39">
        <v>12.6</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4963</v>
      </c>
    </row>
    <row r="25" spans="1:16" ht="229.5" x14ac:dyDescent="0.2">
      <c r="A25" t="s">
        <v>57</v>
      </c>
      <c r="E25" s="41" t="s">
        <v>3327</v>
      </c>
    </row>
    <row r="26" spans="1:16" x14ac:dyDescent="0.2">
      <c r="A26" t="s">
        <v>49</v>
      </c>
      <c r="B26" s="36" t="s">
        <v>69</v>
      </c>
      <c r="C26" s="36" t="s">
        <v>4964</v>
      </c>
      <c r="D26" s="37" t="s">
        <v>5</v>
      </c>
      <c r="E26" s="13" t="s">
        <v>4892</v>
      </c>
      <c r="F26" s="38" t="s">
        <v>504</v>
      </c>
      <c r="G26" s="39">
        <v>90</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4893</v>
      </c>
    </row>
    <row r="29" spans="1:16" ht="38.25" x14ac:dyDescent="0.2">
      <c r="A29" t="s">
        <v>57</v>
      </c>
      <c r="E29" s="41" t="s">
        <v>2938</v>
      </c>
    </row>
    <row r="30" spans="1:16" x14ac:dyDescent="0.2">
      <c r="A30" t="s">
        <v>46</v>
      </c>
      <c r="C30" s="33" t="s">
        <v>313</v>
      </c>
      <c r="E30" s="35" t="s">
        <v>4894</v>
      </c>
      <c r="J30" s="34">
        <f>0</f>
        <v>0</v>
      </c>
      <c r="K30" s="34">
        <f>0</f>
        <v>0</v>
      </c>
      <c r="L30" s="34">
        <f>0+L31+L35+L39+L43+L47+L51+L55+L59</f>
        <v>0</v>
      </c>
      <c r="M30" s="34">
        <f>0+M31+M35+M39+M43+M47+M51+M55+M59</f>
        <v>0</v>
      </c>
    </row>
    <row r="31" spans="1:16" x14ac:dyDescent="0.2">
      <c r="A31" t="s">
        <v>49</v>
      </c>
      <c r="B31" s="36" t="s">
        <v>73</v>
      </c>
      <c r="C31" s="36" t="s">
        <v>2850</v>
      </c>
      <c r="D31" s="37" t="s">
        <v>5</v>
      </c>
      <c r="E31" s="13" t="s">
        <v>2851</v>
      </c>
      <c r="F31" s="38" t="s">
        <v>288</v>
      </c>
      <c r="G31" s="39">
        <v>900</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4965</v>
      </c>
    </row>
    <row r="34" spans="1:16" x14ac:dyDescent="0.2">
      <c r="A34" t="s">
        <v>57</v>
      </c>
      <c r="E34" s="41" t="s">
        <v>58</v>
      </c>
    </row>
    <row r="35" spans="1:16" x14ac:dyDescent="0.2">
      <c r="A35" t="s">
        <v>49</v>
      </c>
      <c r="B35" s="36" t="s">
        <v>77</v>
      </c>
      <c r="C35" s="36" t="s">
        <v>299</v>
      </c>
      <c r="D35" s="37" t="s">
        <v>5</v>
      </c>
      <c r="E35" s="13" t="s">
        <v>300</v>
      </c>
      <c r="F35" s="38" t="s">
        <v>288</v>
      </c>
      <c r="G35" s="39">
        <v>900</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4966</v>
      </c>
    </row>
    <row r="38" spans="1:16" x14ac:dyDescent="0.2">
      <c r="A38" t="s">
        <v>57</v>
      </c>
      <c r="E38" s="41" t="s">
        <v>58</v>
      </c>
    </row>
    <row r="39" spans="1:16" ht="25.5" x14ac:dyDescent="0.2">
      <c r="A39" t="s">
        <v>49</v>
      </c>
      <c r="B39" s="36" t="s">
        <v>81</v>
      </c>
      <c r="C39" s="36" t="s">
        <v>4967</v>
      </c>
      <c r="D39" s="37" t="s">
        <v>5</v>
      </c>
      <c r="E39" s="13" t="s">
        <v>4968</v>
      </c>
      <c r="F39" s="38" t="s">
        <v>288</v>
      </c>
      <c r="G39" s="39">
        <v>368</v>
      </c>
      <c r="H39" s="38">
        <v>0</v>
      </c>
      <c r="I39" s="38">
        <f>ROUND(G39*H39,6)</f>
        <v>0</v>
      </c>
      <c r="L39" s="40">
        <v>0</v>
      </c>
      <c r="M39" s="34">
        <f>ROUND(ROUND(L39,2)*ROUND(G39,3),2)</f>
        <v>0</v>
      </c>
      <c r="N39" s="38" t="s">
        <v>488</v>
      </c>
      <c r="O39">
        <f>(M39*21)/100</f>
        <v>0</v>
      </c>
      <c r="P39" t="s">
        <v>27</v>
      </c>
    </row>
    <row r="40" spans="1:16" x14ac:dyDescent="0.2">
      <c r="A40" s="37" t="s">
        <v>54</v>
      </c>
      <c r="E40" s="41" t="s">
        <v>5</v>
      </c>
    </row>
    <row r="41" spans="1:16" ht="76.5" x14ac:dyDescent="0.2">
      <c r="A41" s="37" t="s">
        <v>55</v>
      </c>
      <c r="E41" s="42" t="s">
        <v>4969</v>
      </c>
    </row>
    <row r="42" spans="1:16" x14ac:dyDescent="0.2">
      <c r="A42" t="s">
        <v>57</v>
      </c>
      <c r="E42" s="41" t="s">
        <v>58</v>
      </c>
    </row>
    <row r="43" spans="1:16" x14ac:dyDescent="0.2">
      <c r="A43" t="s">
        <v>49</v>
      </c>
      <c r="B43" s="36" t="s">
        <v>85</v>
      </c>
      <c r="C43" s="36" t="s">
        <v>1019</v>
      </c>
      <c r="D43" s="37" t="s">
        <v>5</v>
      </c>
      <c r="E43" s="13" t="s">
        <v>1020</v>
      </c>
      <c r="F43" s="38" t="s">
        <v>504</v>
      </c>
      <c r="G43" s="39">
        <v>2</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4970</v>
      </c>
    </row>
    <row r="46" spans="1:16" x14ac:dyDescent="0.2">
      <c r="A46" t="s">
        <v>57</v>
      </c>
      <c r="E46" s="41" t="s">
        <v>58</v>
      </c>
    </row>
    <row r="47" spans="1:16" ht="25.5" x14ac:dyDescent="0.2">
      <c r="A47" t="s">
        <v>49</v>
      </c>
      <c r="B47" s="36" t="s">
        <v>88</v>
      </c>
      <c r="C47" s="36" t="s">
        <v>4971</v>
      </c>
      <c r="D47" s="37" t="s">
        <v>5</v>
      </c>
      <c r="E47" s="13" t="s">
        <v>4972</v>
      </c>
      <c r="F47" s="38" t="s">
        <v>52</v>
      </c>
      <c r="G47" s="39">
        <v>2</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4973</v>
      </c>
    </row>
    <row r="50" spans="1:16" x14ac:dyDescent="0.2">
      <c r="A50" t="s">
        <v>57</v>
      </c>
      <c r="E50" s="41" t="s">
        <v>58</v>
      </c>
    </row>
    <row r="51" spans="1:16" ht="25.5" x14ac:dyDescent="0.2">
      <c r="A51" t="s">
        <v>49</v>
      </c>
      <c r="B51" s="36" t="s">
        <v>91</v>
      </c>
      <c r="C51" s="36" t="s">
        <v>1028</v>
      </c>
      <c r="D51" s="37" t="s">
        <v>5</v>
      </c>
      <c r="E51" s="13" t="s">
        <v>1029</v>
      </c>
      <c r="F51" s="38" t="s">
        <v>52</v>
      </c>
      <c r="G51" s="39">
        <v>2</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4974</v>
      </c>
    </row>
    <row r="54" spans="1:16" x14ac:dyDescent="0.2">
      <c r="A54" t="s">
        <v>57</v>
      </c>
      <c r="E54" s="41" t="s">
        <v>58</v>
      </c>
    </row>
    <row r="55" spans="1:16" ht="25.5" x14ac:dyDescent="0.2">
      <c r="A55" t="s">
        <v>49</v>
      </c>
      <c r="B55" s="36" t="s">
        <v>95</v>
      </c>
      <c r="C55" s="36" t="s">
        <v>4834</v>
      </c>
      <c r="D55" s="37" t="s">
        <v>5</v>
      </c>
      <c r="E55" s="13" t="s">
        <v>4835</v>
      </c>
      <c r="F55" s="38" t="s">
        <v>52</v>
      </c>
      <c r="G55" s="39">
        <v>6</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4975</v>
      </c>
    </row>
    <row r="58" spans="1:16" x14ac:dyDescent="0.2">
      <c r="A58" t="s">
        <v>57</v>
      </c>
      <c r="E58" s="41" t="s">
        <v>58</v>
      </c>
    </row>
    <row r="59" spans="1:16" x14ac:dyDescent="0.2">
      <c r="A59" t="s">
        <v>49</v>
      </c>
      <c r="B59" s="36" t="s">
        <v>98</v>
      </c>
      <c r="C59" s="36" t="s">
        <v>4976</v>
      </c>
      <c r="D59" s="37" t="s">
        <v>5</v>
      </c>
      <c r="E59" s="13" t="s">
        <v>4977</v>
      </c>
      <c r="F59" s="38" t="s">
        <v>288</v>
      </c>
      <c r="G59" s="39">
        <v>368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4978</v>
      </c>
    </row>
    <row r="62" spans="1:16" x14ac:dyDescent="0.2">
      <c r="A62" t="s">
        <v>57</v>
      </c>
      <c r="E62" s="41" t="s">
        <v>58</v>
      </c>
    </row>
    <row r="63" spans="1:16" x14ac:dyDescent="0.2">
      <c r="A63" t="s">
        <v>46</v>
      </c>
      <c r="C63" s="33" t="s">
        <v>329</v>
      </c>
      <c r="E63" s="35" t="s">
        <v>1013</v>
      </c>
      <c r="J63" s="34">
        <f>0</f>
        <v>0</v>
      </c>
      <c r="K63" s="34">
        <f>0</f>
        <v>0</v>
      </c>
      <c r="L63" s="34">
        <f>0+L64+L68+L72+L76+L80+L84+L88+L92+L96+L100+L104+L108+L112</f>
        <v>0</v>
      </c>
      <c r="M63" s="34">
        <f>0+M64+M68+M72+M76+M80+M84+M88+M92+M96+M100+M104+M108+M112</f>
        <v>0</v>
      </c>
    </row>
    <row r="64" spans="1:16" ht="25.5" x14ac:dyDescent="0.2">
      <c r="A64" t="s">
        <v>49</v>
      </c>
      <c r="B64" s="36" t="s">
        <v>101</v>
      </c>
      <c r="C64" s="36" t="s">
        <v>4979</v>
      </c>
      <c r="D64" s="37" t="s">
        <v>5</v>
      </c>
      <c r="E64" s="13" t="s">
        <v>4980</v>
      </c>
      <c r="F64" s="38" t="s">
        <v>52</v>
      </c>
      <c r="G64" s="39">
        <v>200</v>
      </c>
      <c r="H64" s="38">
        <v>0</v>
      </c>
      <c r="I64" s="38">
        <f>ROUND(G64*H64,6)</f>
        <v>0</v>
      </c>
      <c r="L64" s="40">
        <v>0</v>
      </c>
      <c r="M64" s="34">
        <f>ROUND(ROUND(L64,2)*ROUND(G64,3),2)</f>
        <v>0</v>
      </c>
      <c r="N64" s="38" t="s">
        <v>488</v>
      </c>
      <c r="O64">
        <f>(M64*21)/100</f>
        <v>0</v>
      </c>
      <c r="P64" t="s">
        <v>27</v>
      </c>
    </row>
    <row r="65" spans="1:16" x14ac:dyDescent="0.2">
      <c r="A65" s="37" t="s">
        <v>54</v>
      </c>
      <c r="E65" s="41" t="s">
        <v>5</v>
      </c>
    </row>
    <row r="66" spans="1:16" ht="51" x14ac:dyDescent="0.2">
      <c r="A66" s="37" t="s">
        <v>55</v>
      </c>
      <c r="E66" s="42" t="s">
        <v>4981</v>
      </c>
    </row>
    <row r="67" spans="1:16" x14ac:dyDescent="0.2">
      <c r="A67" t="s">
        <v>57</v>
      </c>
      <c r="E67" s="41" t="s">
        <v>58</v>
      </c>
    </row>
    <row r="68" spans="1:16" ht="25.5" x14ac:dyDescent="0.2">
      <c r="A68" t="s">
        <v>49</v>
      </c>
      <c r="B68" s="36" t="s">
        <v>105</v>
      </c>
      <c r="C68" s="36" t="s">
        <v>4982</v>
      </c>
      <c r="D68" s="37" t="s">
        <v>5</v>
      </c>
      <c r="E68" s="13" t="s">
        <v>4983</v>
      </c>
      <c r="F68" s="38" t="s">
        <v>52</v>
      </c>
      <c r="G68" s="39">
        <v>3</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4984</v>
      </c>
    </row>
    <row r="71" spans="1:16" x14ac:dyDescent="0.2">
      <c r="A71" t="s">
        <v>57</v>
      </c>
      <c r="E71" s="41" t="s">
        <v>58</v>
      </c>
    </row>
    <row r="72" spans="1:16" x14ac:dyDescent="0.2">
      <c r="A72" t="s">
        <v>49</v>
      </c>
      <c r="B72" s="36" t="s">
        <v>108</v>
      </c>
      <c r="C72" s="36" t="s">
        <v>1040</v>
      </c>
      <c r="D72" s="37" t="s">
        <v>5</v>
      </c>
      <c r="E72" s="13" t="s">
        <v>1041</v>
      </c>
      <c r="F72" s="38" t="s">
        <v>288</v>
      </c>
      <c r="G72" s="39">
        <v>1020</v>
      </c>
      <c r="H72" s="38">
        <v>0</v>
      </c>
      <c r="I72" s="38">
        <f>ROUND(G72*H72,6)</f>
        <v>0</v>
      </c>
      <c r="L72" s="40">
        <v>0</v>
      </c>
      <c r="M72" s="34">
        <f>ROUND(ROUND(L72,2)*ROUND(G72,3),2)</f>
        <v>0</v>
      </c>
      <c r="N72" s="38" t="s">
        <v>488</v>
      </c>
      <c r="O72">
        <f>(M72*21)/100</f>
        <v>0</v>
      </c>
      <c r="P72" t="s">
        <v>27</v>
      </c>
    </row>
    <row r="73" spans="1:16" x14ac:dyDescent="0.2">
      <c r="A73" s="37" t="s">
        <v>54</v>
      </c>
      <c r="E73" s="41" t="s">
        <v>5</v>
      </c>
    </row>
    <row r="74" spans="1:16" x14ac:dyDescent="0.2">
      <c r="A74" s="37" t="s">
        <v>55</v>
      </c>
      <c r="E74" s="42" t="s">
        <v>4985</v>
      </c>
    </row>
    <row r="75" spans="1:16" x14ac:dyDescent="0.2">
      <c r="A75" t="s">
        <v>57</v>
      </c>
      <c r="E75" s="41" t="s">
        <v>58</v>
      </c>
    </row>
    <row r="76" spans="1:16" ht="25.5" x14ac:dyDescent="0.2">
      <c r="A76" t="s">
        <v>49</v>
      </c>
      <c r="B76" s="36" t="s">
        <v>111</v>
      </c>
      <c r="C76" s="36" t="s">
        <v>2772</v>
      </c>
      <c r="D76" s="37" t="s">
        <v>5</v>
      </c>
      <c r="E76" s="13" t="s">
        <v>2773</v>
      </c>
      <c r="F76" s="38" t="s">
        <v>288</v>
      </c>
      <c r="G76" s="39">
        <v>1600</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4986</v>
      </c>
    </row>
    <row r="79" spans="1:16" x14ac:dyDescent="0.2">
      <c r="A79" t="s">
        <v>57</v>
      </c>
      <c r="E79" s="41" t="s">
        <v>58</v>
      </c>
    </row>
    <row r="80" spans="1:16" ht="25.5" x14ac:dyDescent="0.2">
      <c r="A80" t="s">
        <v>49</v>
      </c>
      <c r="B80" s="36" t="s">
        <v>115</v>
      </c>
      <c r="C80" s="36" t="s">
        <v>858</v>
      </c>
      <c r="D80" s="37" t="s">
        <v>5</v>
      </c>
      <c r="E80" s="13" t="s">
        <v>859</v>
      </c>
      <c r="F80" s="38" t="s">
        <v>52</v>
      </c>
      <c r="G80" s="39">
        <v>362</v>
      </c>
      <c r="H80" s="38">
        <v>0</v>
      </c>
      <c r="I80" s="38">
        <f>ROUND(G80*H80,6)</f>
        <v>0</v>
      </c>
      <c r="L80" s="40">
        <v>0</v>
      </c>
      <c r="M80" s="34">
        <f>ROUND(ROUND(L80,2)*ROUND(G80,3),2)</f>
        <v>0</v>
      </c>
      <c r="N80" s="38" t="s">
        <v>488</v>
      </c>
      <c r="O80">
        <f>(M80*21)/100</f>
        <v>0</v>
      </c>
      <c r="P80" t="s">
        <v>27</v>
      </c>
    </row>
    <row r="81" spans="1:16" x14ac:dyDescent="0.2">
      <c r="A81" s="37" t="s">
        <v>54</v>
      </c>
      <c r="E81" s="41" t="s">
        <v>5</v>
      </c>
    </row>
    <row r="82" spans="1:16" ht="51" x14ac:dyDescent="0.2">
      <c r="A82" s="37" t="s">
        <v>55</v>
      </c>
      <c r="E82" s="42" t="s">
        <v>4987</v>
      </c>
    </row>
    <row r="83" spans="1:16" x14ac:dyDescent="0.2">
      <c r="A83" t="s">
        <v>57</v>
      </c>
      <c r="E83" s="41" t="s">
        <v>58</v>
      </c>
    </row>
    <row r="84" spans="1:16" ht="25.5" x14ac:dyDescent="0.2">
      <c r="A84" t="s">
        <v>49</v>
      </c>
      <c r="B84" s="36" t="s">
        <v>118</v>
      </c>
      <c r="C84" s="36" t="s">
        <v>860</v>
      </c>
      <c r="D84" s="37" t="s">
        <v>5</v>
      </c>
      <c r="E84" s="13" t="s">
        <v>861</v>
      </c>
      <c r="F84" s="38" t="s">
        <v>52</v>
      </c>
      <c r="G84" s="39">
        <v>187</v>
      </c>
      <c r="H84" s="38">
        <v>0</v>
      </c>
      <c r="I84" s="38">
        <f>ROUND(G84*H84,6)</f>
        <v>0</v>
      </c>
      <c r="L84" s="40">
        <v>0</v>
      </c>
      <c r="M84" s="34">
        <f>ROUND(ROUND(L84,2)*ROUND(G84,3),2)</f>
        <v>0</v>
      </c>
      <c r="N84" s="38" t="s">
        <v>488</v>
      </c>
      <c r="O84">
        <f>(M84*21)/100</f>
        <v>0</v>
      </c>
      <c r="P84" t="s">
        <v>27</v>
      </c>
    </row>
    <row r="85" spans="1:16" x14ac:dyDescent="0.2">
      <c r="A85" s="37" t="s">
        <v>54</v>
      </c>
      <c r="E85" s="41" t="s">
        <v>5</v>
      </c>
    </row>
    <row r="86" spans="1:16" ht="38.25" x14ac:dyDescent="0.2">
      <c r="A86" s="37" t="s">
        <v>55</v>
      </c>
      <c r="E86" s="42" t="s">
        <v>4988</v>
      </c>
    </row>
    <row r="87" spans="1:16" x14ac:dyDescent="0.2">
      <c r="A87" t="s">
        <v>57</v>
      </c>
      <c r="E87" s="41" t="s">
        <v>58</v>
      </c>
    </row>
    <row r="88" spans="1:16" x14ac:dyDescent="0.2">
      <c r="A88" t="s">
        <v>49</v>
      </c>
      <c r="B88" s="36" t="s">
        <v>122</v>
      </c>
      <c r="C88" s="36" t="s">
        <v>1115</v>
      </c>
      <c r="D88" s="37" t="s">
        <v>5</v>
      </c>
      <c r="E88" s="13" t="s">
        <v>1116</v>
      </c>
      <c r="F88" s="38" t="s">
        <v>288</v>
      </c>
      <c r="G88" s="39">
        <v>368</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4989</v>
      </c>
    </row>
    <row r="91" spans="1:16" x14ac:dyDescent="0.2">
      <c r="A91" t="s">
        <v>57</v>
      </c>
      <c r="E91" s="41" t="s">
        <v>58</v>
      </c>
    </row>
    <row r="92" spans="1:16" x14ac:dyDescent="0.2">
      <c r="A92" t="s">
        <v>49</v>
      </c>
      <c r="B92" s="36" t="s">
        <v>125</v>
      </c>
      <c r="C92" s="36" t="s">
        <v>864</v>
      </c>
      <c r="D92" s="37" t="s">
        <v>5</v>
      </c>
      <c r="E92" s="13" t="s">
        <v>865</v>
      </c>
      <c r="F92" s="38" t="s">
        <v>52</v>
      </c>
      <c r="G92" s="39">
        <v>200</v>
      </c>
      <c r="H92" s="38">
        <v>0</v>
      </c>
      <c r="I92" s="38">
        <f>ROUND(G92*H92,6)</f>
        <v>0</v>
      </c>
      <c r="L92" s="40">
        <v>0</v>
      </c>
      <c r="M92" s="34">
        <f>ROUND(ROUND(L92,2)*ROUND(G92,3),2)</f>
        <v>0</v>
      </c>
      <c r="N92" s="38" t="s">
        <v>488</v>
      </c>
      <c r="O92">
        <f>(M92*21)/100</f>
        <v>0</v>
      </c>
      <c r="P92" t="s">
        <v>27</v>
      </c>
    </row>
    <row r="93" spans="1:16" x14ac:dyDescent="0.2">
      <c r="A93" s="37" t="s">
        <v>54</v>
      </c>
      <c r="E93" s="41" t="s">
        <v>5</v>
      </c>
    </row>
    <row r="94" spans="1:16" x14ac:dyDescent="0.2">
      <c r="A94" s="37" t="s">
        <v>55</v>
      </c>
      <c r="E94" s="42" t="s">
        <v>4990</v>
      </c>
    </row>
    <row r="95" spans="1:16" x14ac:dyDescent="0.2">
      <c r="A95" t="s">
        <v>57</v>
      </c>
      <c r="E95" s="41" t="s">
        <v>58</v>
      </c>
    </row>
    <row r="96" spans="1:16" x14ac:dyDescent="0.2">
      <c r="A96" t="s">
        <v>49</v>
      </c>
      <c r="B96" s="36" t="s">
        <v>129</v>
      </c>
      <c r="C96" s="36" t="s">
        <v>2815</v>
      </c>
      <c r="D96" s="37" t="s">
        <v>5</v>
      </c>
      <c r="E96" s="13" t="s">
        <v>2816</v>
      </c>
      <c r="F96" s="38" t="s">
        <v>52</v>
      </c>
      <c r="G96" s="39">
        <v>4</v>
      </c>
      <c r="H96" s="38">
        <v>0</v>
      </c>
      <c r="I96" s="38">
        <f>ROUND(G96*H96,6)</f>
        <v>0</v>
      </c>
      <c r="L96" s="40">
        <v>0</v>
      </c>
      <c r="M96" s="34">
        <f>ROUND(ROUND(L96,2)*ROUND(G96,3),2)</f>
        <v>0</v>
      </c>
      <c r="N96" s="38" t="s">
        <v>488</v>
      </c>
      <c r="O96">
        <f>(M96*21)/100</f>
        <v>0</v>
      </c>
      <c r="P96" t="s">
        <v>27</v>
      </c>
    </row>
    <row r="97" spans="1:16" x14ac:dyDescent="0.2">
      <c r="A97" s="37" t="s">
        <v>54</v>
      </c>
      <c r="E97" s="41" t="s">
        <v>5</v>
      </c>
    </row>
    <row r="98" spans="1:16" x14ac:dyDescent="0.2">
      <c r="A98" s="37" t="s">
        <v>55</v>
      </c>
      <c r="E98" s="42" t="s">
        <v>4901</v>
      </c>
    </row>
    <row r="99" spans="1:16" x14ac:dyDescent="0.2">
      <c r="A99" t="s">
        <v>57</v>
      </c>
      <c r="E99" s="41" t="s">
        <v>58</v>
      </c>
    </row>
    <row r="100" spans="1:16" x14ac:dyDescent="0.2">
      <c r="A100" t="s">
        <v>49</v>
      </c>
      <c r="B100" s="36" t="s">
        <v>133</v>
      </c>
      <c r="C100" s="36" t="s">
        <v>4991</v>
      </c>
      <c r="D100" s="37" t="s">
        <v>5</v>
      </c>
      <c r="E100" s="13" t="s">
        <v>4992</v>
      </c>
      <c r="F100" s="38" t="s">
        <v>52</v>
      </c>
      <c r="G100" s="39">
        <v>89</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4993</v>
      </c>
    </row>
    <row r="103" spans="1:16" x14ac:dyDescent="0.2">
      <c r="A103" t="s">
        <v>57</v>
      </c>
      <c r="E103" s="41" t="s">
        <v>58</v>
      </c>
    </row>
    <row r="104" spans="1:16" ht="25.5" x14ac:dyDescent="0.2">
      <c r="A104" t="s">
        <v>49</v>
      </c>
      <c r="B104" s="36" t="s">
        <v>137</v>
      </c>
      <c r="C104" s="36" t="s">
        <v>4994</v>
      </c>
      <c r="D104" s="37" t="s">
        <v>5</v>
      </c>
      <c r="E104" s="13" t="s">
        <v>4995</v>
      </c>
      <c r="F104" s="38" t="s">
        <v>52</v>
      </c>
      <c r="G104" s="39">
        <v>89</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x14ac:dyDescent="0.2">
      <c r="A106" s="37" t="s">
        <v>55</v>
      </c>
      <c r="E106" s="42" t="s">
        <v>4993</v>
      </c>
    </row>
    <row r="107" spans="1:16" x14ac:dyDescent="0.2">
      <c r="A107" t="s">
        <v>57</v>
      </c>
      <c r="E107" s="41" t="s">
        <v>58</v>
      </c>
    </row>
    <row r="108" spans="1:16" ht="25.5" x14ac:dyDescent="0.2">
      <c r="A108" t="s">
        <v>49</v>
      </c>
      <c r="B108" s="36" t="s">
        <v>141</v>
      </c>
      <c r="C108" s="36" t="s">
        <v>4996</v>
      </c>
      <c r="D108" s="37" t="s">
        <v>5</v>
      </c>
      <c r="E108" s="13" t="s">
        <v>4997</v>
      </c>
      <c r="F108" s="38" t="s">
        <v>52</v>
      </c>
      <c r="G108" s="39">
        <v>89</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ht="25.5" x14ac:dyDescent="0.2">
      <c r="A110" s="37" t="s">
        <v>55</v>
      </c>
      <c r="E110" s="42" t="s">
        <v>4998</v>
      </c>
    </row>
    <row r="111" spans="1:16" x14ac:dyDescent="0.2">
      <c r="A111" t="s">
        <v>57</v>
      </c>
      <c r="E111" s="41" t="s">
        <v>58</v>
      </c>
    </row>
    <row r="112" spans="1:16" x14ac:dyDescent="0.2">
      <c r="A112" t="s">
        <v>49</v>
      </c>
      <c r="B112" s="36" t="s">
        <v>145</v>
      </c>
      <c r="C112" s="36" t="s">
        <v>4999</v>
      </c>
      <c r="D112" s="37" t="s">
        <v>5</v>
      </c>
      <c r="E112" s="13" t="s">
        <v>5000</v>
      </c>
      <c r="F112" s="38" t="s">
        <v>52</v>
      </c>
      <c r="G112" s="39">
        <v>89</v>
      </c>
      <c r="H112" s="38">
        <v>0</v>
      </c>
      <c r="I112" s="38">
        <f>ROUND(G112*H112,6)</f>
        <v>0</v>
      </c>
      <c r="L112" s="40">
        <v>0</v>
      </c>
      <c r="M112" s="34">
        <f>ROUND(ROUND(L112,2)*ROUND(G112,3),2)</f>
        <v>0</v>
      </c>
      <c r="N112" s="38" t="s">
        <v>269</v>
      </c>
      <c r="O112">
        <f>(M112*21)/100</f>
        <v>0</v>
      </c>
      <c r="P112" t="s">
        <v>27</v>
      </c>
    </row>
    <row r="113" spans="1:16" x14ac:dyDescent="0.2">
      <c r="A113" s="37" t="s">
        <v>54</v>
      </c>
      <c r="E113" s="41" t="s">
        <v>5</v>
      </c>
    </row>
    <row r="114" spans="1:16" x14ac:dyDescent="0.2">
      <c r="A114" s="37" t="s">
        <v>55</v>
      </c>
      <c r="E114" s="42" t="s">
        <v>4993</v>
      </c>
    </row>
    <row r="115" spans="1:16" ht="102" x14ac:dyDescent="0.2">
      <c r="A115" t="s">
        <v>57</v>
      </c>
      <c r="E115" s="41" t="s">
        <v>5001</v>
      </c>
    </row>
    <row r="116" spans="1:16" x14ac:dyDescent="0.2">
      <c r="A116" t="s">
        <v>46</v>
      </c>
      <c r="C116" s="33" t="s">
        <v>4920</v>
      </c>
      <c r="E116" s="35" t="s">
        <v>622</v>
      </c>
      <c r="J116" s="34">
        <f>0</f>
        <v>0</v>
      </c>
      <c r="K116" s="34">
        <f>0</f>
        <v>0</v>
      </c>
      <c r="L116" s="34">
        <f>0+L117+L121+L125+L129+L133</f>
        <v>0</v>
      </c>
      <c r="M116" s="34">
        <f>0+M117+M121+M125+M129+M133</f>
        <v>0</v>
      </c>
    </row>
    <row r="117" spans="1:16" x14ac:dyDescent="0.2">
      <c r="A117" t="s">
        <v>49</v>
      </c>
      <c r="B117" s="36" t="s">
        <v>148</v>
      </c>
      <c r="C117" s="36" t="s">
        <v>5002</v>
      </c>
      <c r="D117" s="37" t="s">
        <v>5</v>
      </c>
      <c r="E117" s="13" t="s">
        <v>5003</v>
      </c>
      <c r="F117" s="38" t="s">
        <v>288</v>
      </c>
      <c r="G117" s="39">
        <v>400</v>
      </c>
      <c r="H117" s="38">
        <v>0</v>
      </c>
      <c r="I117" s="38">
        <f>ROUND(G117*H117,6)</f>
        <v>0</v>
      </c>
      <c r="L117" s="40">
        <v>0</v>
      </c>
      <c r="M117" s="34">
        <f>ROUND(ROUND(L117,2)*ROUND(G117,3),2)</f>
        <v>0</v>
      </c>
      <c r="N117" s="38" t="s">
        <v>488</v>
      </c>
      <c r="O117">
        <f>(M117*21)/100</f>
        <v>0</v>
      </c>
      <c r="P117" t="s">
        <v>27</v>
      </c>
    </row>
    <row r="118" spans="1:16" x14ac:dyDescent="0.2">
      <c r="A118" s="37" t="s">
        <v>54</v>
      </c>
      <c r="E118" s="41" t="s">
        <v>5</v>
      </c>
    </row>
    <row r="119" spans="1:16" x14ac:dyDescent="0.2">
      <c r="A119" s="37" t="s">
        <v>55</v>
      </c>
      <c r="E119" s="42" t="s">
        <v>5004</v>
      </c>
    </row>
    <row r="120" spans="1:16" x14ac:dyDescent="0.2">
      <c r="A120" t="s">
        <v>57</v>
      </c>
      <c r="E120" s="41" t="s">
        <v>58</v>
      </c>
    </row>
    <row r="121" spans="1:16" ht="25.5" x14ac:dyDescent="0.2">
      <c r="A121" t="s">
        <v>49</v>
      </c>
      <c r="B121" s="36" t="s">
        <v>152</v>
      </c>
      <c r="C121" s="36" t="s">
        <v>5005</v>
      </c>
      <c r="D121" s="37" t="s">
        <v>5</v>
      </c>
      <c r="E121" s="13" t="s">
        <v>5006</v>
      </c>
      <c r="F121" s="38" t="s">
        <v>504</v>
      </c>
      <c r="G121" s="39">
        <v>400</v>
      </c>
      <c r="H121" s="38">
        <v>0</v>
      </c>
      <c r="I121" s="38">
        <f>ROUND(G121*H121,6)</f>
        <v>0</v>
      </c>
      <c r="L121" s="40">
        <v>0</v>
      </c>
      <c r="M121" s="34">
        <f>ROUND(ROUND(L121,2)*ROUND(G121,3),2)</f>
        <v>0</v>
      </c>
      <c r="N121" s="38" t="s">
        <v>488</v>
      </c>
      <c r="O121">
        <f>(M121*21)/100</f>
        <v>0</v>
      </c>
      <c r="P121" t="s">
        <v>27</v>
      </c>
    </row>
    <row r="122" spans="1:16" x14ac:dyDescent="0.2">
      <c r="A122" s="37" t="s">
        <v>54</v>
      </c>
      <c r="E122" s="41" t="s">
        <v>5</v>
      </c>
    </row>
    <row r="123" spans="1:16" ht="25.5" x14ac:dyDescent="0.2">
      <c r="A123" s="37" t="s">
        <v>55</v>
      </c>
      <c r="E123" s="42" t="s">
        <v>5007</v>
      </c>
    </row>
    <row r="124" spans="1:16" x14ac:dyDescent="0.2">
      <c r="A124" t="s">
        <v>57</v>
      </c>
      <c r="E124" s="41" t="s">
        <v>58</v>
      </c>
    </row>
    <row r="125" spans="1:16" x14ac:dyDescent="0.2">
      <c r="A125" t="s">
        <v>49</v>
      </c>
      <c r="B125" s="36" t="s">
        <v>156</v>
      </c>
      <c r="C125" s="36" t="s">
        <v>5008</v>
      </c>
      <c r="D125" s="37" t="s">
        <v>5</v>
      </c>
      <c r="E125" s="13" t="s">
        <v>5009</v>
      </c>
      <c r="F125" s="38" t="s">
        <v>52</v>
      </c>
      <c r="G125" s="39">
        <v>60</v>
      </c>
      <c r="H125" s="38">
        <v>0</v>
      </c>
      <c r="I125" s="38">
        <f>ROUND(G125*H125,6)</f>
        <v>0</v>
      </c>
      <c r="L125" s="40">
        <v>0</v>
      </c>
      <c r="M125" s="34">
        <f>ROUND(ROUND(L125,2)*ROUND(G125,3),2)</f>
        <v>0</v>
      </c>
      <c r="N125" s="38" t="s">
        <v>488</v>
      </c>
      <c r="O125">
        <f>(M125*21)/100</f>
        <v>0</v>
      </c>
      <c r="P125" t="s">
        <v>27</v>
      </c>
    </row>
    <row r="126" spans="1:16" x14ac:dyDescent="0.2">
      <c r="A126" s="37" t="s">
        <v>54</v>
      </c>
      <c r="E126" s="41" t="s">
        <v>5</v>
      </c>
    </row>
    <row r="127" spans="1:16" x14ac:dyDescent="0.2">
      <c r="A127" s="37" t="s">
        <v>55</v>
      </c>
      <c r="E127" s="42" t="s">
        <v>5010</v>
      </c>
    </row>
    <row r="128" spans="1:16" x14ac:dyDescent="0.2">
      <c r="A128" t="s">
        <v>57</v>
      </c>
      <c r="E128" s="41" t="s">
        <v>58</v>
      </c>
    </row>
    <row r="129" spans="1:16" x14ac:dyDescent="0.2">
      <c r="A129" t="s">
        <v>49</v>
      </c>
      <c r="B129" s="36" t="s">
        <v>159</v>
      </c>
      <c r="C129" s="36" t="s">
        <v>5011</v>
      </c>
      <c r="D129" s="37" t="s">
        <v>5</v>
      </c>
      <c r="E129" s="13" t="s">
        <v>5012</v>
      </c>
      <c r="F129" s="38" t="s">
        <v>52</v>
      </c>
      <c r="G129" s="39">
        <v>2</v>
      </c>
      <c r="H129" s="38">
        <v>0</v>
      </c>
      <c r="I129" s="38">
        <f>ROUND(G129*H129,6)</f>
        <v>0</v>
      </c>
      <c r="L129" s="40">
        <v>0</v>
      </c>
      <c r="M129" s="34">
        <f>ROUND(ROUND(L129,2)*ROUND(G129,3),2)</f>
        <v>0</v>
      </c>
      <c r="N129" s="38" t="s">
        <v>488</v>
      </c>
      <c r="O129">
        <f>(M129*21)/100</f>
        <v>0</v>
      </c>
      <c r="P129" t="s">
        <v>27</v>
      </c>
    </row>
    <row r="130" spans="1:16" x14ac:dyDescent="0.2">
      <c r="A130" s="37" t="s">
        <v>54</v>
      </c>
      <c r="E130" s="41" t="s">
        <v>5</v>
      </c>
    </row>
    <row r="131" spans="1:16" x14ac:dyDescent="0.2">
      <c r="A131" s="37" t="s">
        <v>55</v>
      </c>
      <c r="E131" s="42" t="s">
        <v>5013</v>
      </c>
    </row>
    <row r="132" spans="1:16" x14ac:dyDescent="0.2">
      <c r="A132" t="s">
        <v>57</v>
      </c>
      <c r="E132" s="41" t="s">
        <v>58</v>
      </c>
    </row>
    <row r="133" spans="1:16" x14ac:dyDescent="0.2">
      <c r="A133" t="s">
        <v>49</v>
      </c>
      <c r="B133" s="36" t="s">
        <v>163</v>
      </c>
      <c r="C133" s="36" t="s">
        <v>5014</v>
      </c>
      <c r="D133" s="37" t="s">
        <v>5</v>
      </c>
      <c r="E133" s="13" t="s">
        <v>5015</v>
      </c>
      <c r="F133" s="38" t="s">
        <v>52</v>
      </c>
      <c r="G133" s="39">
        <v>2</v>
      </c>
      <c r="H133" s="38">
        <v>0</v>
      </c>
      <c r="I133" s="38">
        <f>ROUND(G133*H133,6)</f>
        <v>0</v>
      </c>
      <c r="L133" s="40">
        <v>0</v>
      </c>
      <c r="M133" s="34">
        <f>ROUND(ROUND(L133,2)*ROUND(G133,3),2)</f>
        <v>0</v>
      </c>
      <c r="N133" s="38" t="s">
        <v>488</v>
      </c>
      <c r="O133">
        <f>(M133*21)/100</f>
        <v>0</v>
      </c>
      <c r="P133" t="s">
        <v>27</v>
      </c>
    </row>
    <row r="134" spans="1:16" x14ac:dyDescent="0.2">
      <c r="A134" s="37" t="s">
        <v>54</v>
      </c>
      <c r="E134" s="41" t="s">
        <v>5</v>
      </c>
    </row>
    <row r="135" spans="1:16" x14ac:dyDescent="0.2">
      <c r="A135" s="37" t="s">
        <v>55</v>
      </c>
      <c r="E135" s="42" t="s">
        <v>5013</v>
      </c>
    </row>
    <row r="136" spans="1:16" x14ac:dyDescent="0.2">
      <c r="A136" t="s">
        <v>57</v>
      </c>
      <c r="E136" s="41" t="s">
        <v>58</v>
      </c>
    </row>
    <row r="137" spans="1:16" x14ac:dyDescent="0.2">
      <c r="A137" t="s">
        <v>46</v>
      </c>
      <c r="C137" s="33" t="s">
        <v>4930</v>
      </c>
      <c r="E137" s="35" t="s">
        <v>4931</v>
      </c>
      <c r="J137" s="34">
        <f>0</f>
        <v>0</v>
      </c>
      <c r="K137" s="34">
        <f>0</f>
        <v>0</v>
      </c>
      <c r="L137" s="34">
        <f>0+L138+L142+L146+L150+L154+L158+L162+L166+L170+L174</f>
        <v>0</v>
      </c>
      <c r="M137" s="34">
        <f>0+M138+M142+M146+M150+M154+M158+M162+M166+M170+M174</f>
        <v>0</v>
      </c>
    </row>
    <row r="138" spans="1:16" ht="38.25" x14ac:dyDescent="0.2">
      <c r="A138" t="s">
        <v>49</v>
      </c>
      <c r="B138" s="36" t="s">
        <v>166</v>
      </c>
      <c r="C138" s="36" t="s">
        <v>5016</v>
      </c>
      <c r="D138" s="37" t="s">
        <v>5</v>
      </c>
      <c r="E138" s="13" t="s">
        <v>5017</v>
      </c>
      <c r="F138" s="38" t="s">
        <v>177</v>
      </c>
      <c r="G138" s="39">
        <v>24</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x14ac:dyDescent="0.2">
      <c r="A140" s="37" t="s">
        <v>55</v>
      </c>
      <c r="E140" s="42" t="s">
        <v>4937</v>
      </c>
    </row>
    <row r="141" spans="1:16" x14ac:dyDescent="0.2">
      <c r="A141" t="s">
        <v>57</v>
      </c>
      <c r="E141" s="41" t="s">
        <v>58</v>
      </c>
    </row>
    <row r="142" spans="1:16" ht="25.5" x14ac:dyDescent="0.2">
      <c r="A142" t="s">
        <v>49</v>
      </c>
      <c r="B142" s="36" t="s">
        <v>170</v>
      </c>
      <c r="C142" s="36" t="s">
        <v>776</v>
      </c>
      <c r="D142" s="37" t="s">
        <v>5</v>
      </c>
      <c r="E142" s="13" t="s">
        <v>5018</v>
      </c>
      <c r="F142" s="38" t="s">
        <v>52</v>
      </c>
      <c r="G142" s="39">
        <v>3</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x14ac:dyDescent="0.2">
      <c r="A144" s="37" t="s">
        <v>55</v>
      </c>
      <c r="E144" s="42" t="s">
        <v>5019</v>
      </c>
    </row>
    <row r="145" spans="1:16" x14ac:dyDescent="0.2">
      <c r="A145" t="s">
        <v>57</v>
      </c>
      <c r="E145" s="41" t="s">
        <v>58</v>
      </c>
    </row>
    <row r="146" spans="1:16" ht="25.5" x14ac:dyDescent="0.2">
      <c r="A146" t="s">
        <v>49</v>
      </c>
      <c r="B146" s="36" t="s">
        <v>174</v>
      </c>
      <c r="C146" s="36" t="s">
        <v>5020</v>
      </c>
      <c r="D146" s="37" t="s">
        <v>5</v>
      </c>
      <c r="E146" s="13" t="s">
        <v>5021</v>
      </c>
      <c r="F146" s="38" t="s">
        <v>52</v>
      </c>
      <c r="G146" s="39">
        <v>1</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x14ac:dyDescent="0.2">
      <c r="A148" s="37" t="s">
        <v>55</v>
      </c>
      <c r="E148" s="42" t="s">
        <v>4934</v>
      </c>
    </row>
    <row r="149" spans="1:16" x14ac:dyDescent="0.2">
      <c r="A149" t="s">
        <v>57</v>
      </c>
      <c r="E149" s="41" t="s">
        <v>58</v>
      </c>
    </row>
    <row r="150" spans="1:16" ht="25.5" x14ac:dyDescent="0.2">
      <c r="A150" t="s">
        <v>49</v>
      </c>
      <c r="B150" s="36" t="s">
        <v>179</v>
      </c>
      <c r="C150" s="36" t="s">
        <v>5022</v>
      </c>
      <c r="D150" s="37" t="s">
        <v>5</v>
      </c>
      <c r="E150" s="13" t="s">
        <v>782</v>
      </c>
      <c r="F150" s="38" t="s">
        <v>52</v>
      </c>
      <c r="G150" s="39">
        <v>1</v>
      </c>
      <c r="H150" s="38">
        <v>0</v>
      </c>
      <c r="I150" s="38">
        <f>ROUND(G150*H150,6)</f>
        <v>0</v>
      </c>
      <c r="L150" s="40">
        <v>0</v>
      </c>
      <c r="M150" s="34">
        <f>ROUND(ROUND(L150,2)*ROUND(G150,3),2)</f>
        <v>0</v>
      </c>
      <c r="N150" s="38" t="s">
        <v>269</v>
      </c>
      <c r="O150">
        <f>(M150*21)/100</f>
        <v>0</v>
      </c>
      <c r="P150" t="s">
        <v>27</v>
      </c>
    </row>
    <row r="151" spans="1:16" x14ac:dyDescent="0.2">
      <c r="A151" s="37" t="s">
        <v>54</v>
      </c>
      <c r="E151" s="41" t="s">
        <v>5</v>
      </c>
    </row>
    <row r="152" spans="1:16" x14ac:dyDescent="0.2">
      <c r="A152" s="37" t="s">
        <v>55</v>
      </c>
      <c r="E152" s="42" t="s">
        <v>4934</v>
      </c>
    </row>
    <row r="153" spans="1:16" ht="89.25" x14ac:dyDescent="0.2">
      <c r="A153" t="s">
        <v>57</v>
      </c>
      <c r="E153" s="41" t="s">
        <v>5023</v>
      </c>
    </row>
    <row r="154" spans="1:16" x14ac:dyDescent="0.2">
      <c r="A154" t="s">
        <v>49</v>
      </c>
      <c r="B154" s="36" t="s">
        <v>184</v>
      </c>
      <c r="C154" s="36" t="s">
        <v>5024</v>
      </c>
      <c r="D154" s="37" t="s">
        <v>5</v>
      </c>
      <c r="E154" s="13" t="s">
        <v>932</v>
      </c>
      <c r="F154" s="38" t="s">
        <v>52</v>
      </c>
      <c r="G154" s="39">
        <v>3</v>
      </c>
      <c r="H154" s="38">
        <v>0</v>
      </c>
      <c r="I154" s="38">
        <f>ROUND(G154*H154,6)</f>
        <v>0</v>
      </c>
      <c r="L154" s="40">
        <v>0</v>
      </c>
      <c r="M154" s="34">
        <f>ROUND(ROUND(L154,2)*ROUND(G154,3),2)</f>
        <v>0</v>
      </c>
      <c r="N154" s="38" t="s">
        <v>269</v>
      </c>
      <c r="O154">
        <f>(M154*21)/100</f>
        <v>0</v>
      </c>
      <c r="P154" t="s">
        <v>27</v>
      </c>
    </row>
    <row r="155" spans="1:16" x14ac:dyDescent="0.2">
      <c r="A155" s="37" t="s">
        <v>54</v>
      </c>
      <c r="E155" s="41" t="s">
        <v>5</v>
      </c>
    </row>
    <row r="156" spans="1:16" x14ac:dyDescent="0.2">
      <c r="A156" s="37" t="s">
        <v>55</v>
      </c>
      <c r="E156" s="42" t="s">
        <v>5025</v>
      </c>
    </row>
    <row r="157" spans="1:16" ht="76.5" x14ac:dyDescent="0.2">
      <c r="A157" t="s">
        <v>57</v>
      </c>
      <c r="E157" s="41" t="s">
        <v>5026</v>
      </c>
    </row>
    <row r="158" spans="1:16" x14ac:dyDescent="0.2">
      <c r="A158" t="s">
        <v>49</v>
      </c>
      <c r="B158" s="36" t="s">
        <v>188</v>
      </c>
      <c r="C158" s="36" t="s">
        <v>5027</v>
      </c>
      <c r="D158" s="37" t="s">
        <v>5</v>
      </c>
      <c r="E158" s="13" t="s">
        <v>946</v>
      </c>
      <c r="F158" s="38" t="s">
        <v>177</v>
      </c>
      <c r="G158" s="39">
        <v>24</v>
      </c>
      <c r="H158" s="38">
        <v>0</v>
      </c>
      <c r="I158" s="38">
        <f>ROUND(G158*H158,6)</f>
        <v>0</v>
      </c>
      <c r="L158" s="40">
        <v>0</v>
      </c>
      <c r="M158" s="34">
        <f>ROUND(ROUND(L158,2)*ROUND(G158,3),2)</f>
        <v>0</v>
      </c>
      <c r="N158" s="38" t="s">
        <v>269</v>
      </c>
      <c r="O158">
        <f>(M158*21)/100</f>
        <v>0</v>
      </c>
      <c r="P158" t="s">
        <v>27</v>
      </c>
    </row>
    <row r="159" spans="1:16" x14ac:dyDescent="0.2">
      <c r="A159" s="37" t="s">
        <v>54</v>
      </c>
      <c r="E159" s="41" t="s">
        <v>5</v>
      </c>
    </row>
    <row r="160" spans="1:16" x14ac:dyDescent="0.2">
      <c r="A160" s="37" t="s">
        <v>55</v>
      </c>
      <c r="E160" s="42" t="s">
        <v>4937</v>
      </c>
    </row>
    <row r="161" spans="1:16" ht="89.25" x14ac:dyDescent="0.2">
      <c r="A161" t="s">
        <v>57</v>
      </c>
      <c r="E161" s="41" t="s">
        <v>5028</v>
      </c>
    </row>
    <row r="162" spans="1:16" x14ac:dyDescent="0.2">
      <c r="A162" t="s">
        <v>49</v>
      </c>
      <c r="B162" s="36" t="s">
        <v>192</v>
      </c>
      <c r="C162" s="36" t="s">
        <v>5029</v>
      </c>
      <c r="D162" s="37" t="s">
        <v>5</v>
      </c>
      <c r="E162" s="13" t="s">
        <v>948</v>
      </c>
      <c r="F162" s="38" t="s">
        <v>177</v>
      </c>
      <c r="G162" s="39">
        <v>24</v>
      </c>
      <c r="H162" s="38">
        <v>0</v>
      </c>
      <c r="I162" s="38">
        <f>ROUND(G162*H162,6)</f>
        <v>0</v>
      </c>
      <c r="L162" s="40">
        <v>0</v>
      </c>
      <c r="M162" s="34">
        <f>ROUND(ROUND(L162,2)*ROUND(G162,3),2)</f>
        <v>0</v>
      </c>
      <c r="N162" s="38" t="s">
        <v>269</v>
      </c>
      <c r="O162">
        <f>(M162*21)/100</f>
        <v>0</v>
      </c>
      <c r="P162" t="s">
        <v>27</v>
      </c>
    </row>
    <row r="163" spans="1:16" x14ac:dyDescent="0.2">
      <c r="A163" s="37" t="s">
        <v>54</v>
      </c>
      <c r="E163" s="41" t="s">
        <v>5</v>
      </c>
    </row>
    <row r="164" spans="1:16" x14ac:dyDescent="0.2">
      <c r="A164" s="37" t="s">
        <v>55</v>
      </c>
      <c r="E164" s="42" t="s">
        <v>4937</v>
      </c>
    </row>
    <row r="165" spans="1:16" ht="89.25" x14ac:dyDescent="0.2">
      <c r="A165" t="s">
        <v>57</v>
      </c>
      <c r="E165" s="41" t="s">
        <v>5030</v>
      </c>
    </row>
    <row r="166" spans="1:16" x14ac:dyDescent="0.2">
      <c r="A166" t="s">
        <v>49</v>
      </c>
      <c r="B166" s="36" t="s">
        <v>196</v>
      </c>
      <c r="C166" s="36" t="s">
        <v>4940</v>
      </c>
      <c r="D166" s="37" t="s">
        <v>5</v>
      </c>
      <c r="E166" s="13" t="s">
        <v>951</v>
      </c>
      <c r="F166" s="38" t="s">
        <v>177</v>
      </c>
      <c r="G166" s="39">
        <v>24</v>
      </c>
      <c r="H166" s="38">
        <v>0</v>
      </c>
      <c r="I166" s="38">
        <f>ROUND(G166*H166,6)</f>
        <v>0</v>
      </c>
      <c r="L166" s="40">
        <v>0</v>
      </c>
      <c r="M166" s="34">
        <f>ROUND(ROUND(L166,2)*ROUND(G166,3),2)</f>
        <v>0</v>
      </c>
      <c r="N166" s="38" t="s">
        <v>269</v>
      </c>
      <c r="O166">
        <f>(M166*21)/100</f>
        <v>0</v>
      </c>
      <c r="P166" t="s">
        <v>27</v>
      </c>
    </row>
    <row r="167" spans="1:16" x14ac:dyDescent="0.2">
      <c r="A167" s="37" t="s">
        <v>54</v>
      </c>
      <c r="E167" s="41" t="s">
        <v>5</v>
      </c>
    </row>
    <row r="168" spans="1:16" x14ac:dyDescent="0.2">
      <c r="A168" s="37" t="s">
        <v>55</v>
      </c>
      <c r="E168" s="42" t="s">
        <v>4937</v>
      </c>
    </row>
    <row r="169" spans="1:16" ht="89.25" x14ac:dyDescent="0.2">
      <c r="A169" t="s">
        <v>57</v>
      </c>
      <c r="E169" s="41" t="s">
        <v>5031</v>
      </c>
    </row>
    <row r="170" spans="1:16" x14ac:dyDescent="0.2">
      <c r="A170" t="s">
        <v>49</v>
      </c>
      <c r="B170" s="36" t="s">
        <v>200</v>
      </c>
      <c r="C170" s="36" t="s">
        <v>4942</v>
      </c>
      <c r="D170" s="37" t="s">
        <v>5</v>
      </c>
      <c r="E170" s="13" t="s">
        <v>4943</v>
      </c>
      <c r="F170" s="38" t="s">
        <v>177</v>
      </c>
      <c r="G170" s="39">
        <v>24</v>
      </c>
      <c r="H170" s="38">
        <v>0</v>
      </c>
      <c r="I170" s="38">
        <f>ROUND(G170*H170,6)</f>
        <v>0</v>
      </c>
      <c r="L170" s="40">
        <v>0</v>
      </c>
      <c r="M170" s="34">
        <f>ROUND(ROUND(L170,2)*ROUND(G170,3),2)</f>
        <v>0</v>
      </c>
      <c r="N170" s="38" t="s">
        <v>269</v>
      </c>
      <c r="O170">
        <f>(M170*21)/100</f>
        <v>0</v>
      </c>
      <c r="P170" t="s">
        <v>27</v>
      </c>
    </row>
    <row r="171" spans="1:16" x14ac:dyDescent="0.2">
      <c r="A171" s="37" t="s">
        <v>54</v>
      </c>
      <c r="E171" s="41" t="s">
        <v>5</v>
      </c>
    </row>
    <row r="172" spans="1:16" x14ac:dyDescent="0.2">
      <c r="A172" s="37" t="s">
        <v>55</v>
      </c>
      <c r="E172" s="42" t="s">
        <v>4937</v>
      </c>
    </row>
    <row r="173" spans="1:16" ht="89.25" x14ac:dyDescent="0.2">
      <c r="A173" t="s">
        <v>57</v>
      </c>
      <c r="E173" s="41" t="s">
        <v>5032</v>
      </c>
    </row>
    <row r="174" spans="1:16" x14ac:dyDescent="0.2">
      <c r="A174" t="s">
        <v>49</v>
      </c>
      <c r="B174" s="36" t="s">
        <v>203</v>
      </c>
      <c r="C174" s="36" t="s">
        <v>5033</v>
      </c>
      <c r="D174" s="37" t="s">
        <v>5</v>
      </c>
      <c r="E174" s="13" t="s">
        <v>4939</v>
      </c>
      <c r="F174" s="38" t="s">
        <v>177</v>
      </c>
      <c r="G174" s="39">
        <v>48</v>
      </c>
      <c r="H174" s="38">
        <v>0</v>
      </c>
      <c r="I174" s="38">
        <f>ROUND(G174*H174,6)</f>
        <v>0</v>
      </c>
      <c r="L174" s="40">
        <v>0</v>
      </c>
      <c r="M174" s="34">
        <f>ROUND(ROUND(L174,2)*ROUND(G174,3),2)</f>
        <v>0</v>
      </c>
      <c r="N174" s="38" t="s">
        <v>269</v>
      </c>
      <c r="O174">
        <f>(M174*21)/100</f>
        <v>0</v>
      </c>
      <c r="P174" t="s">
        <v>27</v>
      </c>
    </row>
    <row r="175" spans="1:16" x14ac:dyDescent="0.2">
      <c r="A175" s="37" t="s">
        <v>54</v>
      </c>
      <c r="E175" s="41" t="s">
        <v>5</v>
      </c>
    </row>
    <row r="176" spans="1:16" x14ac:dyDescent="0.2">
      <c r="A176" s="37" t="s">
        <v>55</v>
      </c>
      <c r="E176" s="42" t="s">
        <v>5034</v>
      </c>
    </row>
    <row r="177" spans="1:16" ht="89.25" x14ac:dyDescent="0.2">
      <c r="A177" t="s">
        <v>57</v>
      </c>
      <c r="E177" s="41" t="s">
        <v>5035</v>
      </c>
    </row>
    <row r="178" spans="1:16" x14ac:dyDescent="0.2">
      <c r="A178" t="s">
        <v>46</v>
      </c>
      <c r="C178" s="33" t="s">
        <v>624</v>
      </c>
      <c r="E178" s="35" t="s">
        <v>625</v>
      </c>
      <c r="J178" s="34">
        <f>0</f>
        <v>0</v>
      </c>
      <c r="K178" s="34">
        <f>0</f>
        <v>0</v>
      </c>
      <c r="L178" s="34">
        <f>0+L179+L183+L187+L191+L195</f>
        <v>0</v>
      </c>
      <c r="M178" s="34">
        <f>0+M179+M183+M187+M191+M195</f>
        <v>0</v>
      </c>
    </row>
    <row r="179" spans="1:16" ht="25.5" x14ac:dyDescent="0.2">
      <c r="A179" t="s">
        <v>49</v>
      </c>
      <c r="B179" s="36" t="s">
        <v>207</v>
      </c>
      <c r="C179" s="36" t="s">
        <v>1718</v>
      </c>
      <c r="D179" s="37" t="s">
        <v>1719</v>
      </c>
      <c r="E179" s="13" t="s">
        <v>4945</v>
      </c>
      <c r="F179" s="38" t="s">
        <v>629</v>
      </c>
      <c r="G179" s="39">
        <v>3.9689999999999999</v>
      </c>
      <c r="H179" s="38">
        <v>0</v>
      </c>
      <c r="I179" s="38">
        <f>ROUND(G179*H179,6)</f>
        <v>0</v>
      </c>
      <c r="L179" s="40">
        <v>0</v>
      </c>
      <c r="M179" s="34">
        <f>ROUND(ROUND(L179,2)*ROUND(G179,3),2)</f>
        <v>0</v>
      </c>
      <c r="N179" s="38" t="s">
        <v>269</v>
      </c>
      <c r="O179">
        <f>(M179*21)/100</f>
        <v>0</v>
      </c>
      <c r="P179" t="s">
        <v>27</v>
      </c>
    </row>
    <row r="180" spans="1:16" x14ac:dyDescent="0.2">
      <c r="A180" s="37" t="s">
        <v>54</v>
      </c>
      <c r="E180" s="41" t="s">
        <v>5</v>
      </c>
    </row>
    <row r="181" spans="1:16" ht="25.5" x14ac:dyDescent="0.2">
      <c r="A181" s="37" t="s">
        <v>55</v>
      </c>
      <c r="E181" s="42" t="s">
        <v>5036</v>
      </c>
    </row>
    <row r="182" spans="1:16" ht="140.25" x14ac:dyDescent="0.2">
      <c r="A182" t="s">
        <v>57</v>
      </c>
      <c r="E182" s="41" t="s">
        <v>630</v>
      </c>
    </row>
    <row r="183" spans="1:16" ht="25.5" x14ac:dyDescent="0.2">
      <c r="A183" t="s">
        <v>49</v>
      </c>
      <c r="B183" s="36" t="s">
        <v>211</v>
      </c>
      <c r="C183" s="36" t="s">
        <v>634</v>
      </c>
      <c r="D183" s="37" t="s">
        <v>635</v>
      </c>
      <c r="E183" s="13" t="s">
        <v>4947</v>
      </c>
      <c r="F183" s="38" t="s">
        <v>629</v>
      </c>
      <c r="G183" s="39">
        <v>0.315</v>
      </c>
      <c r="H183" s="38">
        <v>0</v>
      </c>
      <c r="I183" s="38">
        <f>ROUND(G183*H183,6)</f>
        <v>0</v>
      </c>
      <c r="L183" s="40">
        <v>0</v>
      </c>
      <c r="M183" s="34">
        <f>ROUND(ROUND(L183,2)*ROUND(G183,3),2)</f>
        <v>0</v>
      </c>
      <c r="N183" s="38" t="s">
        <v>269</v>
      </c>
      <c r="O183">
        <f>(M183*21)/100</f>
        <v>0</v>
      </c>
      <c r="P183" t="s">
        <v>27</v>
      </c>
    </row>
    <row r="184" spans="1:16" x14ac:dyDescent="0.2">
      <c r="A184" s="37" t="s">
        <v>54</v>
      </c>
      <c r="E184" s="41" t="s">
        <v>5</v>
      </c>
    </row>
    <row r="185" spans="1:16" x14ac:dyDescent="0.2">
      <c r="A185" s="37" t="s">
        <v>55</v>
      </c>
      <c r="E185" s="42" t="s">
        <v>4948</v>
      </c>
    </row>
    <row r="186" spans="1:16" ht="140.25" x14ac:dyDescent="0.2">
      <c r="A186" t="s">
        <v>57</v>
      </c>
      <c r="E186" s="41" t="s">
        <v>630</v>
      </c>
    </row>
    <row r="187" spans="1:16" ht="25.5" x14ac:dyDescent="0.2">
      <c r="A187" t="s">
        <v>49</v>
      </c>
      <c r="B187" s="36" t="s">
        <v>214</v>
      </c>
      <c r="C187" s="36" t="s">
        <v>998</v>
      </c>
      <c r="D187" s="37" t="s">
        <v>999</v>
      </c>
      <c r="E187" s="13" t="s">
        <v>4949</v>
      </c>
      <c r="F187" s="38" t="s">
        <v>629</v>
      </c>
      <c r="G187" s="39">
        <v>15</v>
      </c>
      <c r="H187" s="38">
        <v>0</v>
      </c>
      <c r="I187" s="38">
        <f>ROUND(G187*H187,6)</f>
        <v>0</v>
      </c>
      <c r="L187" s="40">
        <v>0</v>
      </c>
      <c r="M187" s="34">
        <f>ROUND(ROUND(L187,2)*ROUND(G187,3),2)</f>
        <v>0</v>
      </c>
      <c r="N187" s="38" t="s">
        <v>269</v>
      </c>
      <c r="O187">
        <f>(M187*21)/100</f>
        <v>0</v>
      </c>
      <c r="P187" t="s">
        <v>27</v>
      </c>
    </row>
    <row r="188" spans="1:16" x14ac:dyDescent="0.2">
      <c r="A188" s="37" t="s">
        <v>54</v>
      </c>
      <c r="E188" s="41" t="s">
        <v>5</v>
      </c>
    </row>
    <row r="189" spans="1:16" x14ac:dyDescent="0.2">
      <c r="A189" s="37" t="s">
        <v>55</v>
      </c>
      <c r="E189" s="42" t="s">
        <v>5037</v>
      </c>
    </row>
    <row r="190" spans="1:16" ht="140.25" x14ac:dyDescent="0.2">
      <c r="A190" t="s">
        <v>57</v>
      </c>
      <c r="E190" s="41" t="s">
        <v>630</v>
      </c>
    </row>
    <row r="191" spans="1:16" ht="38.25" x14ac:dyDescent="0.2">
      <c r="A191" t="s">
        <v>49</v>
      </c>
      <c r="B191" s="36" t="s">
        <v>218</v>
      </c>
      <c r="C191" s="36" t="s">
        <v>792</v>
      </c>
      <c r="D191" s="37" t="s">
        <v>793</v>
      </c>
      <c r="E191" s="13" t="s">
        <v>4951</v>
      </c>
      <c r="F191" s="38" t="s">
        <v>629</v>
      </c>
      <c r="G191" s="39">
        <v>15</v>
      </c>
      <c r="H191" s="38">
        <v>0</v>
      </c>
      <c r="I191" s="38">
        <f>ROUND(G191*H191,6)</f>
        <v>0</v>
      </c>
      <c r="L191" s="40">
        <v>0</v>
      </c>
      <c r="M191" s="34">
        <f>ROUND(ROUND(L191,2)*ROUND(G191,3),2)</f>
        <v>0</v>
      </c>
      <c r="N191" s="38" t="s">
        <v>269</v>
      </c>
      <c r="O191">
        <f>(M191*21)/100</f>
        <v>0</v>
      </c>
      <c r="P191" t="s">
        <v>27</v>
      </c>
    </row>
    <row r="192" spans="1:16" x14ac:dyDescent="0.2">
      <c r="A192" s="37" t="s">
        <v>54</v>
      </c>
      <c r="E192" s="41" t="s">
        <v>5</v>
      </c>
    </row>
    <row r="193" spans="1:16" x14ac:dyDescent="0.2">
      <c r="A193" s="37" t="s">
        <v>55</v>
      </c>
      <c r="E193" s="42" t="s">
        <v>5038</v>
      </c>
    </row>
    <row r="194" spans="1:16" ht="140.25" x14ac:dyDescent="0.2">
      <c r="A194" t="s">
        <v>57</v>
      </c>
      <c r="E194" s="41" t="s">
        <v>630</v>
      </c>
    </row>
    <row r="195" spans="1:16" ht="25.5" x14ac:dyDescent="0.2">
      <c r="A195" t="s">
        <v>49</v>
      </c>
      <c r="B195" s="36" t="s">
        <v>222</v>
      </c>
      <c r="C195" s="36" t="s">
        <v>4877</v>
      </c>
      <c r="D195" s="37" t="s">
        <v>4878</v>
      </c>
      <c r="E195" s="13" t="s">
        <v>4953</v>
      </c>
      <c r="F195" s="38" t="s">
        <v>629</v>
      </c>
      <c r="G195" s="39">
        <v>1.8</v>
      </c>
      <c r="H195" s="38">
        <v>0</v>
      </c>
      <c r="I195" s="38">
        <f>ROUND(G195*H195,6)</f>
        <v>0</v>
      </c>
      <c r="L195" s="40">
        <v>0</v>
      </c>
      <c r="M195" s="34">
        <f>ROUND(ROUND(L195,2)*ROUND(G195,3),2)</f>
        <v>0</v>
      </c>
      <c r="N195" s="38" t="s">
        <v>269</v>
      </c>
      <c r="O195">
        <f>(M195*21)/100</f>
        <v>0</v>
      </c>
      <c r="P195" t="s">
        <v>27</v>
      </c>
    </row>
    <row r="196" spans="1:16" x14ac:dyDescent="0.2">
      <c r="A196" s="37" t="s">
        <v>54</v>
      </c>
      <c r="E196" s="41" t="s">
        <v>5</v>
      </c>
    </row>
    <row r="197" spans="1:16" x14ac:dyDescent="0.2">
      <c r="A197" s="37" t="s">
        <v>55</v>
      </c>
      <c r="E197" s="42" t="s">
        <v>5039</v>
      </c>
    </row>
    <row r="198" spans="1:16" ht="140.25" x14ac:dyDescent="0.2">
      <c r="A198" t="s">
        <v>57</v>
      </c>
      <c r="E198"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4955</v>
      </c>
      <c r="M3" s="43">
        <f>Rekapitulace!C74</f>
        <v>0</v>
      </c>
      <c r="N3" s="25" t="s">
        <v>0</v>
      </c>
      <c r="O3" t="s">
        <v>23</v>
      </c>
      <c r="P3" t="s">
        <v>27</v>
      </c>
    </row>
    <row r="4" spans="1:20" ht="32.1" customHeight="1" x14ac:dyDescent="0.2">
      <c r="A4" s="28" t="s">
        <v>20</v>
      </c>
      <c r="B4" s="29" t="s">
        <v>28</v>
      </c>
      <c r="C4" s="2" t="s">
        <v>4955</v>
      </c>
      <c r="D4" s="9"/>
      <c r="E4" s="3" t="s">
        <v>4956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COUNTIFS(L8:L283,"=0",A8:A283,"P")+COUNTIFS(L8:L283,"",A8:A283,"P")+SUM(Q8:Q283)</f>
        <v>68</v>
      </c>
    </row>
    <row r="8" spans="1:20" x14ac:dyDescent="0.2">
      <c r="A8" t="s">
        <v>44</v>
      </c>
      <c r="C8" s="30" t="s">
        <v>5042</v>
      </c>
      <c r="E8" s="32" t="s">
        <v>5041</v>
      </c>
      <c r="J8" s="31">
        <f>0+J9+J42+J79+J204+J221+J262</f>
        <v>0</v>
      </c>
      <c r="K8" s="31">
        <f>0+K9+K42+K79+K204+K221+K262</f>
        <v>0</v>
      </c>
      <c r="L8" s="31">
        <f>0+L9+L42+L79+L204+L221+L262</f>
        <v>0</v>
      </c>
      <c r="M8" s="31">
        <f>0+M9+M42+M79+M204+M221+M262</f>
        <v>0</v>
      </c>
    </row>
    <row r="9" spans="1:20" x14ac:dyDescent="0.2">
      <c r="A9" t="s">
        <v>46</v>
      </c>
      <c r="C9" s="33" t="s">
        <v>88</v>
      </c>
      <c r="E9" s="35" t="s">
        <v>501</v>
      </c>
      <c r="J9" s="34">
        <f>0</f>
        <v>0</v>
      </c>
      <c r="K9" s="34">
        <f>0</f>
        <v>0</v>
      </c>
      <c r="L9" s="34">
        <f>0+L10+L14+L18+L22+L26+L30+L34+L38</f>
        <v>0</v>
      </c>
      <c r="M9" s="34">
        <f>0+M10+M14+M18+M22+M26+M30+M34+M38</f>
        <v>0</v>
      </c>
    </row>
    <row r="10" spans="1:20" x14ac:dyDescent="0.2">
      <c r="A10" t="s">
        <v>49</v>
      </c>
      <c r="B10" s="36" t="s">
        <v>47</v>
      </c>
      <c r="C10" s="36" t="s">
        <v>4885</v>
      </c>
      <c r="D10" s="37" t="s">
        <v>5</v>
      </c>
      <c r="E10" s="13" t="s">
        <v>2315</v>
      </c>
      <c r="F10" s="38" t="s">
        <v>4886</v>
      </c>
      <c r="G10" s="39">
        <v>18</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5043</v>
      </c>
    </row>
    <row r="13" spans="1:20" x14ac:dyDescent="0.2">
      <c r="A13" t="s">
        <v>57</v>
      </c>
      <c r="E13" s="41" t="s">
        <v>2308</v>
      </c>
    </row>
    <row r="14" spans="1:20" x14ac:dyDescent="0.2">
      <c r="A14" t="s">
        <v>49</v>
      </c>
      <c r="B14" s="36" t="s">
        <v>27</v>
      </c>
      <c r="C14" s="36" t="s">
        <v>502</v>
      </c>
      <c r="D14" s="37" t="s">
        <v>5</v>
      </c>
      <c r="E14" s="13" t="s">
        <v>503</v>
      </c>
      <c r="F14" s="38" t="s">
        <v>504</v>
      </c>
      <c r="G14" s="39">
        <v>36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5044</v>
      </c>
    </row>
    <row r="17" spans="1:16" x14ac:dyDescent="0.2">
      <c r="A17" t="s">
        <v>57</v>
      </c>
      <c r="E17" s="41" t="s">
        <v>58</v>
      </c>
    </row>
    <row r="18" spans="1:16" x14ac:dyDescent="0.2">
      <c r="A18" t="s">
        <v>49</v>
      </c>
      <c r="B18" s="36" t="s">
        <v>26</v>
      </c>
      <c r="C18" s="36" t="s">
        <v>1732</v>
      </c>
      <c r="D18" s="37" t="s">
        <v>5</v>
      </c>
      <c r="E18" s="13" t="s">
        <v>1733</v>
      </c>
      <c r="F18" s="38" t="s">
        <v>283</v>
      </c>
      <c r="G18" s="39">
        <v>4</v>
      </c>
      <c r="H18" s="38">
        <v>0</v>
      </c>
      <c r="I18" s="38">
        <f>ROUND(G18*H18,6)</f>
        <v>0</v>
      </c>
      <c r="L18" s="40">
        <v>0</v>
      </c>
      <c r="M18" s="34">
        <f>ROUND(ROUND(L18,2)*ROUND(G18,3),2)</f>
        <v>0</v>
      </c>
      <c r="N18" s="38" t="s">
        <v>488</v>
      </c>
      <c r="O18">
        <f>(M18*21)/100</f>
        <v>0</v>
      </c>
      <c r="P18" t="s">
        <v>27</v>
      </c>
    </row>
    <row r="19" spans="1:16" x14ac:dyDescent="0.2">
      <c r="A19" s="37" t="s">
        <v>54</v>
      </c>
      <c r="E19" s="41" t="s">
        <v>5</v>
      </c>
    </row>
    <row r="20" spans="1:16" ht="38.25" x14ac:dyDescent="0.2">
      <c r="A20" s="37" t="s">
        <v>55</v>
      </c>
      <c r="E20" s="42" t="s">
        <v>5045</v>
      </c>
    </row>
    <row r="21" spans="1:16" x14ac:dyDescent="0.2">
      <c r="A21" t="s">
        <v>57</v>
      </c>
      <c r="E21" s="41" t="s">
        <v>58</v>
      </c>
    </row>
    <row r="22" spans="1:16" x14ac:dyDescent="0.2">
      <c r="A22" t="s">
        <v>49</v>
      </c>
      <c r="B22" s="36" t="s">
        <v>65</v>
      </c>
      <c r="C22" s="36" t="s">
        <v>1599</v>
      </c>
      <c r="D22" s="37" t="s">
        <v>5</v>
      </c>
      <c r="E22" s="13" t="s">
        <v>1600</v>
      </c>
      <c r="F22" s="38" t="s">
        <v>283</v>
      </c>
      <c r="G22" s="39">
        <v>5.04</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5046</v>
      </c>
    </row>
    <row r="25" spans="1:16" x14ac:dyDescent="0.2">
      <c r="A25" t="s">
        <v>57</v>
      </c>
      <c r="E25" s="41" t="s">
        <v>58</v>
      </c>
    </row>
    <row r="26" spans="1:16" x14ac:dyDescent="0.2">
      <c r="A26" t="s">
        <v>49</v>
      </c>
      <c r="B26" s="36" t="s">
        <v>69</v>
      </c>
      <c r="C26" s="36" t="s">
        <v>5047</v>
      </c>
      <c r="D26" s="37" t="s">
        <v>5</v>
      </c>
      <c r="E26" s="13" t="s">
        <v>5048</v>
      </c>
      <c r="F26" s="38" t="s">
        <v>283</v>
      </c>
      <c r="G26" s="39">
        <v>2</v>
      </c>
      <c r="H26" s="38">
        <v>0</v>
      </c>
      <c r="I26" s="38">
        <f>ROUND(G26*H26,6)</f>
        <v>0</v>
      </c>
      <c r="L26" s="40">
        <v>0</v>
      </c>
      <c r="M26" s="34">
        <f>ROUND(ROUND(L26,2)*ROUND(G26,3),2)</f>
        <v>0</v>
      </c>
      <c r="N26" s="38" t="s">
        <v>488</v>
      </c>
      <c r="O26">
        <f>(M26*21)/100</f>
        <v>0</v>
      </c>
      <c r="P26" t="s">
        <v>27</v>
      </c>
    </row>
    <row r="27" spans="1:16" x14ac:dyDescent="0.2">
      <c r="A27" s="37" t="s">
        <v>54</v>
      </c>
      <c r="E27" s="41" t="s">
        <v>5</v>
      </c>
    </row>
    <row r="28" spans="1:16" ht="51" x14ac:dyDescent="0.2">
      <c r="A28" s="37" t="s">
        <v>55</v>
      </c>
      <c r="E28" s="42" t="s">
        <v>5049</v>
      </c>
    </row>
    <row r="29" spans="1:16" x14ac:dyDescent="0.2">
      <c r="A29" t="s">
        <v>57</v>
      </c>
      <c r="E29" s="41" t="s">
        <v>58</v>
      </c>
    </row>
    <row r="30" spans="1:16" x14ac:dyDescent="0.2">
      <c r="A30" t="s">
        <v>49</v>
      </c>
      <c r="B30" s="36" t="s">
        <v>73</v>
      </c>
      <c r="C30" s="36" t="s">
        <v>291</v>
      </c>
      <c r="D30" s="37" t="s">
        <v>5</v>
      </c>
      <c r="E30" s="13" t="s">
        <v>292</v>
      </c>
      <c r="F30" s="38" t="s">
        <v>283</v>
      </c>
      <c r="G30" s="39">
        <v>7.04</v>
      </c>
      <c r="H30" s="38">
        <v>0</v>
      </c>
      <c r="I30" s="38">
        <f>ROUND(G30*H30,6)</f>
        <v>0</v>
      </c>
      <c r="L30" s="40">
        <v>0</v>
      </c>
      <c r="M30" s="34">
        <f>ROUND(ROUND(L30,2)*ROUND(G30,3),2)</f>
        <v>0</v>
      </c>
      <c r="N30" s="38" t="s">
        <v>488</v>
      </c>
      <c r="O30">
        <f>(M30*21)/100</f>
        <v>0</v>
      </c>
      <c r="P30" t="s">
        <v>27</v>
      </c>
    </row>
    <row r="31" spans="1:16" x14ac:dyDescent="0.2">
      <c r="A31" s="37" t="s">
        <v>54</v>
      </c>
      <c r="E31" s="41" t="s">
        <v>5</v>
      </c>
    </row>
    <row r="32" spans="1:16" ht="25.5" x14ac:dyDescent="0.2">
      <c r="A32" s="37" t="s">
        <v>55</v>
      </c>
      <c r="E32" s="42" t="s">
        <v>5050</v>
      </c>
    </row>
    <row r="33" spans="1:16" x14ac:dyDescent="0.2">
      <c r="A33" t="s">
        <v>57</v>
      </c>
      <c r="E33" s="41" t="s">
        <v>58</v>
      </c>
    </row>
    <row r="34" spans="1:16" x14ac:dyDescent="0.2">
      <c r="A34" t="s">
        <v>49</v>
      </c>
      <c r="B34" s="36" t="s">
        <v>77</v>
      </c>
      <c r="C34" s="36" t="s">
        <v>4891</v>
      </c>
      <c r="D34" s="37" t="s">
        <v>5</v>
      </c>
      <c r="E34" s="13" t="s">
        <v>4892</v>
      </c>
      <c r="F34" s="38" t="s">
        <v>504</v>
      </c>
      <c r="G34" s="39">
        <v>36</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5051</v>
      </c>
    </row>
    <row r="37" spans="1:16" x14ac:dyDescent="0.2">
      <c r="A37" t="s">
        <v>57</v>
      </c>
      <c r="E37" s="41" t="s">
        <v>58</v>
      </c>
    </row>
    <row r="38" spans="1:16" x14ac:dyDescent="0.2">
      <c r="A38" t="s">
        <v>49</v>
      </c>
      <c r="B38" s="36" t="s">
        <v>81</v>
      </c>
      <c r="C38" s="36" t="s">
        <v>4818</v>
      </c>
      <c r="D38" s="37" t="s">
        <v>5</v>
      </c>
      <c r="E38" s="13" t="s">
        <v>4819</v>
      </c>
      <c r="F38" s="38" t="s">
        <v>283</v>
      </c>
      <c r="G38" s="39">
        <v>2</v>
      </c>
      <c r="H38" s="38">
        <v>0</v>
      </c>
      <c r="I38" s="38">
        <f>ROUND(G38*H38,6)</f>
        <v>0</v>
      </c>
      <c r="L38" s="40">
        <v>0</v>
      </c>
      <c r="M38" s="34">
        <f>ROUND(ROUND(L38,2)*ROUND(G38,3),2)</f>
        <v>0</v>
      </c>
      <c r="N38" s="38" t="s">
        <v>488</v>
      </c>
      <c r="O38">
        <f>(M38*21)/100</f>
        <v>0</v>
      </c>
      <c r="P38" t="s">
        <v>27</v>
      </c>
    </row>
    <row r="39" spans="1:16" x14ac:dyDescent="0.2">
      <c r="A39" s="37" t="s">
        <v>54</v>
      </c>
      <c r="E39" s="41" t="s">
        <v>5</v>
      </c>
    </row>
    <row r="40" spans="1:16" ht="25.5" x14ac:dyDescent="0.2">
      <c r="A40" s="37" t="s">
        <v>55</v>
      </c>
      <c r="E40" s="42" t="s">
        <v>5052</v>
      </c>
    </row>
    <row r="41" spans="1:16" x14ac:dyDescent="0.2">
      <c r="A41" t="s">
        <v>57</v>
      </c>
      <c r="E41" s="41" t="s">
        <v>58</v>
      </c>
    </row>
    <row r="42" spans="1:16" x14ac:dyDescent="0.2">
      <c r="A42" t="s">
        <v>46</v>
      </c>
      <c r="C42" s="33" t="s">
        <v>313</v>
      </c>
      <c r="E42" s="35" t="s">
        <v>4894</v>
      </c>
      <c r="J42" s="34">
        <f>0</f>
        <v>0</v>
      </c>
      <c r="K42" s="34">
        <f>0</f>
        <v>0</v>
      </c>
      <c r="L42" s="34">
        <f>0+L43+L47+L51+L55+L59+L63+L67+L71+L75</f>
        <v>0</v>
      </c>
      <c r="M42" s="34">
        <f>0+M43+M47+M51+M55+M59+M63+M67+M71+M75</f>
        <v>0</v>
      </c>
    </row>
    <row r="43" spans="1:16" x14ac:dyDescent="0.2">
      <c r="A43" t="s">
        <v>49</v>
      </c>
      <c r="B43" s="36" t="s">
        <v>85</v>
      </c>
      <c r="C43" s="36" t="s">
        <v>2850</v>
      </c>
      <c r="D43" s="37" t="s">
        <v>5</v>
      </c>
      <c r="E43" s="13" t="s">
        <v>2851</v>
      </c>
      <c r="F43" s="38" t="s">
        <v>288</v>
      </c>
      <c r="G43" s="39">
        <v>58</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5053</v>
      </c>
    </row>
    <row r="46" spans="1:16" x14ac:dyDescent="0.2">
      <c r="A46" t="s">
        <v>57</v>
      </c>
      <c r="E46" s="41" t="s">
        <v>58</v>
      </c>
    </row>
    <row r="47" spans="1:16" x14ac:dyDescent="0.2">
      <c r="A47" t="s">
        <v>49</v>
      </c>
      <c r="B47" s="36" t="s">
        <v>88</v>
      </c>
      <c r="C47" s="36" t="s">
        <v>299</v>
      </c>
      <c r="D47" s="37" t="s">
        <v>5</v>
      </c>
      <c r="E47" s="13" t="s">
        <v>300</v>
      </c>
      <c r="F47" s="38" t="s">
        <v>288</v>
      </c>
      <c r="G47" s="39">
        <v>58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5054</v>
      </c>
    </row>
    <row r="50" spans="1:16" x14ac:dyDescent="0.2">
      <c r="A50" t="s">
        <v>57</v>
      </c>
      <c r="E50" s="41" t="s">
        <v>58</v>
      </c>
    </row>
    <row r="51" spans="1:16" ht="25.5" x14ac:dyDescent="0.2">
      <c r="A51" t="s">
        <v>49</v>
      </c>
      <c r="B51" s="36" t="s">
        <v>91</v>
      </c>
      <c r="C51" s="36" t="s">
        <v>5055</v>
      </c>
      <c r="D51" s="37" t="s">
        <v>5</v>
      </c>
      <c r="E51" s="13" t="s">
        <v>5056</v>
      </c>
      <c r="F51" s="38" t="s">
        <v>288</v>
      </c>
      <c r="G51" s="39">
        <v>360</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5057</v>
      </c>
    </row>
    <row r="54" spans="1:16" x14ac:dyDescent="0.2">
      <c r="A54" t="s">
        <v>57</v>
      </c>
      <c r="E54" s="41" t="s">
        <v>58</v>
      </c>
    </row>
    <row r="55" spans="1:16" ht="25.5" x14ac:dyDescent="0.2">
      <c r="A55" t="s">
        <v>49</v>
      </c>
      <c r="B55" s="36" t="s">
        <v>95</v>
      </c>
      <c r="C55" s="36" t="s">
        <v>5058</v>
      </c>
      <c r="D55" s="37" t="s">
        <v>5</v>
      </c>
      <c r="E55" s="13" t="s">
        <v>5059</v>
      </c>
      <c r="F55" s="38" t="s">
        <v>288</v>
      </c>
      <c r="G55" s="39">
        <v>360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5060</v>
      </c>
    </row>
    <row r="58" spans="1:16" x14ac:dyDescent="0.2">
      <c r="A58" t="s">
        <v>57</v>
      </c>
      <c r="E58" s="41" t="s">
        <v>58</v>
      </c>
    </row>
    <row r="59" spans="1:16" ht="25.5" x14ac:dyDescent="0.2">
      <c r="A59" t="s">
        <v>49</v>
      </c>
      <c r="B59" s="36" t="s">
        <v>98</v>
      </c>
      <c r="C59" s="36" t="s">
        <v>5061</v>
      </c>
      <c r="D59" s="37" t="s">
        <v>5</v>
      </c>
      <c r="E59" s="13" t="s">
        <v>5062</v>
      </c>
      <c r="F59" s="38" t="s">
        <v>288</v>
      </c>
      <c r="G59" s="39">
        <v>360</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5063</v>
      </c>
    </row>
    <row r="62" spans="1:16" x14ac:dyDescent="0.2">
      <c r="A62" t="s">
        <v>57</v>
      </c>
      <c r="E62" s="41" t="s">
        <v>58</v>
      </c>
    </row>
    <row r="63" spans="1:16" ht="25.5" x14ac:dyDescent="0.2">
      <c r="A63" t="s">
        <v>49</v>
      </c>
      <c r="B63" s="36" t="s">
        <v>101</v>
      </c>
      <c r="C63" s="36" t="s">
        <v>1028</v>
      </c>
      <c r="D63" s="37" t="s">
        <v>5</v>
      </c>
      <c r="E63" s="13" t="s">
        <v>1029</v>
      </c>
      <c r="F63" s="38" t="s">
        <v>52</v>
      </c>
      <c r="G63" s="39">
        <v>3</v>
      </c>
      <c r="H63" s="38">
        <v>0</v>
      </c>
      <c r="I63" s="38">
        <f>ROUND(G63*H63,6)</f>
        <v>0</v>
      </c>
      <c r="L63" s="40">
        <v>0</v>
      </c>
      <c r="M63" s="34">
        <f>ROUND(ROUND(L63,2)*ROUND(G63,3),2)</f>
        <v>0</v>
      </c>
      <c r="N63" s="38" t="s">
        <v>488</v>
      </c>
      <c r="O63">
        <f>(M63*21)/100</f>
        <v>0</v>
      </c>
      <c r="P63" t="s">
        <v>27</v>
      </c>
    </row>
    <row r="64" spans="1:16" x14ac:dyDescent="0.2">
      <c r="A64" s="37" t="s">
        <v>54</v>
      </c>
      <c r="E64" s="41" t="s">
        <v>5</v>
      </c>
    </row>
    <row r="65" spans="1:16" ht="25.5" x14ac:dyDescent="0.2">
      <c r="A65" s="37" t="s">
        <v>55</v>
      </c>
      <c r="E65" s="42" t="s">
        <v>5064</v>
      </c>
    </row>
    <row r="66" spans="1:16" x14ac:dyDescent="0.2">
      <c r="A66" t="s">
        <v>57</v>
      </c>
      <c r="E66" s="41" t="s">
        <v>58</v>
      </c>
    </row>
    <row r="67" spans="1:16" ht="25.5" x14ac:dyDescent="0.2">
      <c r="A67" t="s">
        <v>49</v>
      </c>
      <c r="B67" s="36" t="s">
        <v>105</v>
      </c>
      <c r="C67" s="36" t="s">
        <v>4834</v>
      </c>
      <c r="D67" s="37" t="s">
        <v>5</v>
      </c>
      <c r="E67" s="13" t="s">
        <v>4835</v>
      </c>
      <c r="F67" s="38" t="s">
        <v>52</v>
      </c>
      <c r="G67" s="39">
        <v>2</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5013</v>
      </c>
    </row>
    <row r="70" spans="1:16" x14ac:dyDescent="0.2">
      <c r="A70" t="s">
        <v>57</v>
      </c>
      <c r="E70" s="41" t="s">
        <v>58</v>
      </c>
    </row>
    <row r="71" spans="1:16" x14ac:dyDescent="0.2">
      <c r="A71" t="s">
        <v>49</v>
      </c>
      <c r="B71" s="36" t="s">
        <v>108</v>
      </c>
      <c r="C71" s="36" t="s">
        <v>4976</v>
      </c>
      <c r="D71" s="37" t="s">
        <v>5</v>
      </c>
      <c r="E71" s="13" t="s">
        <v>4977</v>
      </c>
      <c r="F71" s="38" t="s">
        <v>288</v>
      </c>
      <c r="G71" s="39">
        <v>360</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5065</v>
      </c>
    </row>
    <row r="74" spans="1:16" x14ac:dyDescent="0.2">
      <c r="A74" t="s">
        <v>57</v>
      </c>
      <c r="E74" s="41" t="s">
        <v>58</v>
      </c>
    </row>
    <row r="75" spans="1:16" ht="38.25" x14ac:dyDescent="0.2">
      <c r="A75" t="s">
        <v>49</v>
      </c>
      <c r="B75" s="36" t="s">
        <v>111</v>
      </c>
      <c r="C75" s="36" t="s">
        <v>5066</v>
      </c>
      <c r="D75" s="37" t="s">
        <v>5</v>
      </c>
      <c r="E75" s="13" t="s">
        <v>5067</v>
      </c>
      <c r="F75" s="38" t="s">
        <v>819</v>
      </c>
      <c r="G75" s="39">
        <v>200</v>
      </c>
      <c r="H75" s="38">
        <v>0</v>
      </c>
      <c r="I75" s="38">
        <f>ROUND(G75*H75,6)</f>
        <v>0</v>
      </c>
      <c r="L75" s="40">
        <v>0</v>
      </c>
      <c r="M75" s="34">
        <f>ROUND(ROUND(L75,2)*ROUND(G75,3),2)</f>
        <v>0</v>
      </c>
      <c r="N75" s="38" t="s">
        <v>488</v>
      </c>
      <c r="O75">
        <f>(M75*21)/100</f>
        <v>0</v>
      </c>
      <c r="P75" t="s">
        <v>27</v>
      </c>
    </row>
    <row r="76" spans="1:16" x14ac:dyDescent="0.2">
      <c r="A76" s="37" t="s">
        <v>54</v>
      </c>
      <c r="E76" s="41" t="s">
        <v>5</v>
      </c>
    </row>
    <row r="77" spans="1:16" ht="25.5" x14ac:dyDescent="0.2">
      <c r="A77" s="37" t="s">
        <v>55</v>
      </c>
      <c r="E77" s="42" t="s">
        <v>5068</v>
      </c>
    </row>
    <row r="78" spans="1:16" x14ac:dyDescent="0.2">
      <c r="A78" t="s">
        <v>57</v>
      </c>
      <c r="E78" s="41" t="s">
        <v>58</v>
      </c>
    </row>
    <row r="79" spans="1:16" x14ac:dyDescent="0.2">
      <c r="A79" t="s">
        <v>46</v>
      </c>
      <c r="C79" s="33" t="s">
        <v>329</v>
      </c>
      <c r="E79" s="35" t="s">
        <v>1013</v>
      </c>
      <c r="J79" s="34">
        <f>0</f>
        <v>0</v>
      </c>
      <c r="K79" s="34">
        <f>0</f>
        <v>0</v>
      </c>
      <c r="L79" s="34">
        <f>0+L80+L84+L88+L92+L96+L100+L104+L108+L112+L116+L120+L124+L128+L132+L136+L140+L144+L148+L152+L156+L160+L164+L168+L172+L176+L180+L184+L188+L192+L196+L200</f>
        <v>0</v>
      </c>
      <c r="M79" s="34">
        <f>0+M80+M84+M88+M92+M96+M100+M104+M108+M112+M116+M120+M124+M128+M132+M136+M140+M144+M148+M152+M156+M160+M164+M168+M172+M176+M180+M184+M188+M192+M196+M200</f>
        <v>0</v>
      </c>
    </row>
    <row r="80" spans="1:16" x14ac:dyDescent="0.2">
      <c r="A80" t="s">
        <v>49</v>
      </c>
      <c r="B80" s="36" t="s">
        <v>115</v>
      </c>
      <c r="C80" s="36" t="s">
        <v>3250</v>
      </c>
      <c r="D80" s="37" t="s">
        <v>5</v>
      </c>
      <c r="E80" s="13" t="s">
        <v>3251</v>
      </c>
      <c r="F80" s="38" t="s">
        <v>288</v>
      </c>
      <c r="G80" s="39">
        <v>25</v>
      </c>
      <c r="H80" s="38">
        <v>0</v>
      </c>
      <c r="I80" s="38">
        <f>ROUND(G80*H80,6)</f>
        <v>0</v>
      </c>
      <c r="L80" s="40">
        <v>0</v>
      </c>
      <c r="M80" s="34">
        <f>ROUND(ROUND(L80,2)*ROUND(G80,3),2)</f>
        <v>0</v>
      </c>
      <c r="N80" s="38" t="s">
        <v>488</v>
      </c>
      <c r="O80">
        <f>(M80*21)/100</f>
        <v>0</v>
      </c>
      <c r="P80" t="s">
        <v>27</v>
      </c>
    </row>
    <row r="81" spans="1:16" x14ac:dyDescent="0.2">
      <c r="A81" s="37" t="s">
        <v>54</v>
      </c>
      <c r="E81" s="41" t="s">
        <v>5</v>
      </c>
    </row>
    <row r="82" spans="1:16" x14ac:dyDescent="0.2">
      <c r="A82" s="37" t="s">
        <v>55</v>
      </c>
      <c r="E82" s="42" t="s">
        <v>5069</v>
      </c>
    </row>
    <row r="83" spans="1:16" x14ac:dyDescent="0.2">
      <c r="A83" t="s">
        <v>57</v>
      </c>
      <c r="E83" s="41" t="s">
        <v>58</v>
      </c>
    </row>
    <row r="84" spans="1:16" x14ac:dyDescent="0.2">
      <c r="A84" t="s">
        <v>49</v>
      </c>
      <c r="B84" s="36" t="s">
        <v>118</v>
      </c>
      <c r="C84" s="36" t="s">
        <v>3252</v>
      </c>
      <c r="D84" s="37" t="s">
        <v>5</v>
      </c>
      <c r="E84" s="13" t="s">
        <v>3253</v>
      </c>
      <c r="F84" s="38" t="s">
        <v>52</v>
      </c>
      <c r="G84" s="39">
        <v>2</v>
      </c>
      <c r="H84" s="38">
        <v>0</v>
      </c>
      <c r="I84" s="38">
        <f>ROUND(G84*H84,6)</f>
        <v>0</v>
      </c>
      <c r="L84" s="40">
        <v>0</v>
      </c>
      <c r="M84" s="34">
        <f>ROUND(ROUND(L84,2)*ROUND(G84,3),2)</f>
        <v>0</v>
      </c>
      <c r="N84" s="38" t="s">
        <v>488</v>
      </c>
      <c r="O84">
        <f>(M84*21)/100</f>
        <v>0</v>
      </c>
      <c r="P84" t="s">
        <v>27</v>
      </c>
    </row>
    <row r="85" spans="1:16" x14ac:dyDescent="0.2">
      <c r="A85" s="37" t="s">
        <v>54</v>
      </c>
      <c r="E85" s="41" t="s">
        <v>5</v>
      </c>
    </row>
    <row r="86" spans="1:16" x14ac:dyDescent="0.2">
      <c r="A86" s="37" t="s">
        <v>55</v>
      </c>
      <c r="E86" s="42" t="s">
        <v>5070</v>
      </c>
    </row>
    <row r="87" spans="1:16" x14ac:dyDescent="0.2">
      <c r="A87" t="s">
        <v>57</v>
      </c>
      <c r="E87" s="41" t="s">
        <v>58</v>
      </c>
    </row>
    <row r="88" spans="1:16" x14ac:dyDescent="0.2">
      <c r="A88" t="s">
        <v>49</v>
      </c>
      <c r="B88" s="36" t="s">
        <v>122</v>
      </c>
      <c r="C88" s="36" t="s">
        <v>1031</v>
      </c>
      <c r="D88" s="37" t="s">
        <v>5</v>
      </c>
      <c r="E88" s="13" t="s">
        <v>1032</v>
      </c>
      <c r="F88" s="38" t="s">
        <v>52</v>
      </c>
      <c r="G88" s="39">
        <v>2</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5013</v>
      </c>
    </row>
    <row r="91" spans="1:16" x14ac:dyDescent="0.2">
      <c r="A91" t="s">
        <v>57</v>
      </c>
      <c r="E91" s="41" t="s">
        <v>58</v>
      </c>
    </row>
    <row r="92" spans="1:16" x14ac:dyDescent="0.2">
      <c r="A92" t="s">
        <v>49</v>
      </c>
      <c r="B92" s="36" t="s">
        <v>125</v>
      </c>
      <c r="C92" s="36" t="s">
        <v>831</v>
      </c>
      <c r="D92" s="37" t="s">
        <v>5</v>
      </c>
      <c r="E92" s="13" t="s">
        <v>832</v>
      </c>
      <c r="F92" s="38" t="s">
        <v>52</v>
      </c>
      <c r="G92" s="39">
        <v>2</v>
      </c>
      <c r="H92" s="38">
        <v>0</v>
      </c>
      <c r="I92" s="38">
        <f>ROUND(G92*H92,6)</f>
        <v>0</v>
      </c>
      <c r="L92" s="40">
        <v>0</v>
      </c>
      <c r="M92" s="34">
        <f>ROUND(ROUND(L92,2)*ROUND(G92,3),2)</f>
        <v>0</v>
      </c>
      <c r="N92" s="38" t="s">
        <v>488</v>
      </c>
      <c r="O92">
        <f>(M92*21)/100</f>
        <v>0</v>
      </c>
      <c r="P92" t="s">
        <v>27</v>
      </c>
    </row>
    <row r="93" spans="1:16" x14ac:dyDescent="0.2">
      <c r="A93" s="37" t="s">
        <v>54</v>
      </c>
      <c r="E93" s="41" t="s">
        <v>5</v>
      </c>
    </row>
    <row r="94" spans="1:16" x14ac:dyDescent="0.2">
      <c r="A94" s="37" t="s">
        <v>55</v>
      </c>
      <c r="E94" s="42" t="s">
        <v>5013</v>
      </c>
    </row>
    <row r="95" spans="1:16" x14ac:dyDescent="0.2">
      <c r="A95" t="s">
        <v>57</v>
      </c>
      <c r="E95" s="41" t="s">
        <v>58</v>
      </c>
    </row>
    <row r="96" spans="1:16" x14ac:dyDescent="0.2">
      <c r="A96" t="s">
        <v>49</v>
      </c>
      <c r="B96" s="36" t="s">
        <v>129</v>
      </c>
      <c r="C96" s="36" t="s">
        <v>5071</v>
      </c>
      <c r="D96" s="37" t="s">
        <v>5</v>
      </c>
      <c r="E96" s="13" t="s">
        <v>5072</v>
      </c>
      <c r="F96" s="38" t="s">
        <v>52</v>
      </c>
      <c r="G96" s="39">
        <v>1</v>
      </c>
      <c r="H96" s="38">
        <v>0</v>
      </c>
      <c r="I96" s="38">
        <f>ROUND(G96*H96,6)</f>
        <v>0</v>
      </c>
      <c r="L96" s="40">
        <v>0</v>
      </c>
      <c r="M96" s="34">
        <f>ROUND(ROUND(L96,2)*ROUND(G96,3),2)</f>
        <v>0</v>
      </c>
      <c r="N96" s="38" t="s">
        <v>488</v>
      </c>
      <c r="O96">
        <f>(M96*21)/100</f>
        <v>0</v>
      </c>
      <c r="P96" t="s">
        <v>27</v>
      </c>
    </row>
    <row r="97" spans="1:16" x14ac:dyDescent="0.2">
      <c r="A97" s="37" t="s">
        <v>54</v>
      </c>
      <c r="E97" s="41" t="s">
        <v>5</v>
      </c>
    </row>
    <row r="98" spans="1:16" x14ac:dyDescent="0.2">
      <c r="A98" s="37" t="s">
        <v>55</v>
      </c>
      <c r="E98" s="42" t="s">
        <v>4934</v>
      </c>
    </row>
    <row r="99" spans="1:16" x14ac:dyDescent="0.2">
      <c r="A99" t="s">
        <v>57</v>
      </c>
      <c r="E99" s="41" t="s">
        <v>58</v>
      </c>
    </row>
    <row r="100" spans="1:16" x14ac:dyDescent="0.2">
      <c r="A100" t="s">
        <v>49</v>
      </c>
      <c r="B100" s="36" t="s">
        <v>133</v>
      </c>
      <c r="C100" s="36" t="s">
        <v>1040</v>
      </c>
      <c r="D100" s="37" t="s">
        <v>5</v>
      </c>
      <c r="E100" s="13" t="s">
        <v>1041</v>
      </c>
      <c r="F100" s="38" t="s">
        <v>288</v>
      </c>
      <c r="G100" s="39">
        <v>200</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5073</v>
      </c>
    </row>
    <row r="103" spans="1:16" x14ac:dyDescent="0.2">
      <c r="A103" t="s">
        <v>57</v>
      </c>
      <c r="E103" s="41" t="s">
        <v>58</v>
      </c>
    </row>
    <row r="104" spans="1:16" ht="25.5" x14ac:dyDescent="0.2">
      <c r="A104" t="s">
        <v>49</v>
      </c>
      <c r="B104" s="36" t="s">
        <v>137</v>
      </c>
      <c r="C104" s="36" t="s">
        <v>2772</v>
      </c>
      <c r="D104" s="37" t="s">
        <v>5</v>
      </c>
      <c r="E104" s="13" t="s">
        <v>2773</v>
      </c>
      <c r="F104" s="38" t="s">
        <v>288</v>
      </c>
      <c r="G104" s="39">
        <v>630</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ht="25.5" x14ac:dyDescent="0.2">
      <c r="A106" s="37" t="s">
        <v>55</v>
      </c>
      <c r="E106" s="42" t="s">
        <v>5074</v>
      </c>
    </row>
    <row r="107" spans="1:16" x14ac:dyDescent="0.2">
      <c r="A107" t="s">
        <v>57</v>
      </c>
      <c r="E107" s="41" t="s">
        <v>58</v>
      </c>
    </row>
    <row r="108" spans="1:16" ht="25.5" x14ac:dyDescent="0.2">
      <c r="A108" t="s">
        <v>49</v>
      </c>
      <c r="B108" s="36" t="s">
        <v>141</v>
      </c>
      <c r="C108" s="36" t="s">
        <v>850</v>
      </c>
      <c r="D108" s="37" t="s">
        <v>5</v>
      </c>
      <c r="E108" s="13" t="s">
        <v>851</v>
      </c>
      <c r="F108" s="38" t="s">
        <v>288</v>
      </c>
      <c r="G108" s="39">
        <v>70</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ht="25.5" x14ac:dyDescent="0.2">
      <c r="A110" s="37" t="s">
        <v>55</v>
      </c>
      <c r="E110" s="42" t="s">
        <v>5075</v>
      </c>
    </row>
    <row r="111" spans="1:16" x14ac:dyDescent="0.2">
      <c r="A111" t="s">
        <v>57</v>
      </c>
      <c r="E111" s="41" t="s">
        <v>58</v>
      </c>
    </row>
    <row r="112" spans="1:16" ht="25.5" x14ac:dyDescent="0.2">
      <c r="A112" t="s">
        <v>49</v>
      </c>
      <c r="B112" s="36" t="s">
        <v>145</v>
      </c>
      <c r="C112" s="36" t="s">
        <v>858</v>
      </c>
      <c r="D112" s="37" t="s">
        <v>5</v>
      </c>
      <c r="E112" s="13" t="s">
        <v>859</v>
      </c>
      <c r="F112" s="38" t="s">
        <v>52</v>
      </c>
      <c r="G112" s="39">
        <v>16</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x14ac:dyDescent="0.2">
      <c r="A114" s="37" t="s">
        <v>55</v>
      </c>
      <c r="E114" s="42" t="s">
        <v>5076</v>
      </c>
    </row>
    <row r="115" spans="1:16" x14ac:dyDescent="0.2">
      <c r="A115" t="s">
        <v>57</v>
      </c>
      <c r="E115" s="41" t="s">
        <v>58</v>
      </c>
    </row>
    <row r="116" spans="1:16" ht="25.5" x14ac:dyDescent="0.2">
      <c r="A116" t="s">
        <v>49</v>
      </c>
      <c r="B116" s="36" t="s">
        <v>148</v>
      </c>
      <c r="C116" s="36" t="s">
        <v>860</v>
      </c>
      <c r="D116" s="37" t="s">
        <v>5</v>
      </c>
      <c r="E116" s="13" t="s">
        <v>861</v>
      </c>
      <c r="F116" s="38" t="s">
        <v>52</v>
      </c>
      <c r="G116" s="39">
        <v>18</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ht="25.5" x14ac:dyDescent="0.2">
      <c r="A118" s="37" t="s">
        <v>55</v>
      </c>
      <c r="E118" s="42" t="s">
        <v>5077</v>
      </c>
    </row>
    <row r="119" spans="1:16" x14ac:dyDescent="0.2">
      <c r="A119" t="s">
        <v>57</v>
      </c>
      <c r="E119" s="41" t="s">
        <v>58</v>
      </c>
    </row>
    <row r="120" spans="1:16" ht="25.5" x14ac:dyDescent="0.2">
      <c r="A120" t="s">
        <v>49</v>
      </c>
      <c r="B120" s="36" t="s">
        <v>152</v>
      </c>
      <c r="C120" s="36" t="s">
        <v>862</v>
      </c>
      <c r="D120" s="37" t="s">
        <v>5</v>
      </c>
      <c r="E120" s="13" t="s">
        <v>863</v>
      </c>
      <c r="F120" s="38" t="s">
        <v>52</v>
      </c>
      <c r="G120" s="39">
        <v>2</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x14ac:dyDescent="0.2">
      <c r="A122" s="37" t="s">
        <v>55</v>
      </c>
      <c r="E122" s="42" t="s">
        <v>5078</v>
      </c>
    </row>
    <row r="123" spans="1:16" x14ac:dyDescent="0.2">
      <c r="A123" t="s">
        <v>57</v>
      </c>
      <c r="E123" s="41" t="s">
        <v>58</v>
      </c>
    </row>
    <row r="124" spans="1:16" ht="25.5" x14ac:dyDescent="0.2">
      <c r="A124" t="s">
        <v>49</v>
      </c>
      <c r="B124" s="36" t="s">
        <v>156</v>
      </c>
      <c r="C124" s="36" t="s">
        <v>5079</v>
      </c>
      <c r="D124" s="37" t="s">
        <v>5</v>
      </c>
      <c r="E124" s="13" t="s">
        <v>5080</v>
      </c>
      <c r="F124" s="38" t="s">
        <v>52</v>
      </c>
      <c r="G124" s="39">
        <v>2</v>
      </c>
      <c r="H124" s="38">
        <v>0</v>
      </c>
      <c r="I124" s="38">
        <f>ROUND(G124*H124,6)</f>
        <v>0</v>
      </c>
      <c r="L124" s="40">
        <v>0</v>
      </c>
      <c r="M124" s="34">
        <f>ROUND(ROUND(L124,2)*ROUND(G124,3),2)</f>
        <v>0</v>
      </c>
      <c r="N124" s="38" t="s">
        <v>488</v>
      </c>
      <c r="O124">
        <f>(M124*21)/100</f>
        <v>0</v>
      </c>
      <c r="P124" t="s">
        <v>27</v>
      </c>
    </row>
    <row r="125" spans="1:16" x14ac:dyDescent="0.2">
      <c r="A125" s="37" t="s">
        <v>54</v>
      </c>
      <c r="E125" s="41" t="s">
        <v>5</v>
      </c>
    </row>
    <row r="126" spans="1:16" ht="25.5" x14ac:dyDescent="0.2">
      <c r="A126" s="37" t="s">
        <v>55</v>
      </c>
      <c r="E126" s="42" t="s">
        <v>5081</v>
      </c>
    </row>
    <row r="127" spans="1:16" x14ac:dyDescent="0.2">
      <c r="A127" t="s">
        <v>57</v>
      </c>
      <c r="E127" s="41" t="s">
        <v>58</v>
      </c>
    </row>
    <row r="128" spans="1:16" x14ac:dyDescent="0.2">
      <c r="A128" t="s">
        <v>49</v>
      </c>
      <c r="B128" s="36" t="s">
        <v>159</v>
      </c>
      <c r="C128" s="36" t="s">
        <v>1115</v>
      </c>
      <c r="D128" s="37" t="s">
        <v>5</v>
      </c>
      <c r="E128" s="13" t="s">
        <v>1116</v>
      </c>
      <c r="F128" s="38" t="s">
        <v>288</v>
      </c>
      <c r="G128" s="39">
        <v>368</v>
      </c>
      <c r="H128" s="38">
        <v>0</v>
      </c>
      <c r="I128" s="38">
        <f>ROUND(G128*H128,6)</f>
        <v>0</v>
      </c>
      <c r="L128" s="40">
        <v>0</v>
      </c>
      <c r="M128" s="34">
        <f>ROUND(ROUND(L128,2)*ROUND(G128,3),2)</f>
        <v>0</v>
      </c>
      <c r="N128" s="38" t="s">
        <v>488</v>
      </c>
      <c r="O128">
        <f>(M128*21)/100</f>
        <v>0</v>
      </c>
      <c r="P128" t="s">
        <v>27</v>
      </c>
    </row>
    <row r="129" spans="1:16" x14ac:dyDescent="0.2">
      <c r="A129" s="37" t="s">
        <v>54</v>
      </c>
      <c r="E129" s="41" t="s">
        <v>5</v>
      </c>
    </row>
    <row r="130" spans="1:16" x14ac:dyDescent="0.2">
      <c r="A130" s="37" t="s">
        <v>55</v>
      </c>
      <c r="E130" s="42" t="s">
        <v>4989</v>
      </c>
    </row>
    <row r="131" spans="1:16" x14ac:dyDescent="0.2">
      <c r="A131" t="s">
        <v>57</v>
      </c>
      <c r="E131" s="41" t="s">
        <v>58</v>
      </c>
    </row>
    <row r="132" spans="1:16" x14ac:dyDescent="0.2">
      <c r="A132" t="s">
        <v>49</v>
      </c>
      <c r="B132" s="36" t="s">
        <v>163</v>
      </c>
      <c r="C132" s="36" t="s">
        <v>864</v>
      </c>
      <c r="D132" s="37" t="s">
        <v>5</v>
      </c>
      <c r="E132" s="13" t="s">
        <v>865</v>
      </c>
      <c r="F132" s="38" t="s">
        <v>52</v>
      </c>
      <c r="G132" s="39">
        <v>26</v>
      </c>
      <c r="H132" s="38">
        <v>0</v>
      </c>
      <c r="I132" s="38">
        <f>ROUND(G132*H132,6)</f>
        <v>0</v>
      </c>
      <c r="L132" s="40">
        <v>0</v>
      </c>
      <c r="M132" s="34">
        <f>ROUND(ROUND(L132,2)*ROUND(G132,3),2)</f>
        <v>0</v>
      </c>
      <c r="N132" s="38" t="s">
        <v>488</v>
      </c>
      <c r="O132">
        <f>(M132*21)/100</f>
        <v>0</v>
      </c>
      <c r="P132" t="s">
        <v>27</v>
      </c>
    </row>
    <row r="133" spans="1:16" x14ac:dyDescent="0.2">
      <c r="A133" s="37" t="s">
        <v>54</v>
      </c>
      <c r="E133" s="41" t="s">
        <v>5</v>
      </c>
    </row>
    <row r="134" spans="1:16" x14ac:dyDescent="0.2">
      <c r="A134" s="37" t="s">
        <v>55</v>
      </c>
      <c r="E134" s="42" t="s">
        <v>5082</v>
      </c>
    </row>
    <row r="135" spans="1:16" x14ac:dyDescent="0.2">
      <c r="A135" t="s">
        <v>57</v>
      </c>
      <c r="E135" s="41" t="s">
        <v>58</v>
      </c>
    </row>
    <row r="136" spans="1:16" x14ac:dyDescent="0.2">
      <c r="A136" t="s">
        <v>49</v>
      </c>
      <c r="B136" s="36" t="s">
        <v>166</v>
      </c>
      <c r="C136" s="36" t="s">
        <v>2815</v>
      </c>
      <c r="D136" s="37" t="s">
        <v>5</v>
      </c>
      <c r="E136" s="13" t="s">
        <v>2816</v>
      </c>
      <c r="F136" s="38" t="s">
        <v>52</v>
      </c>
      <c r="G136" s="39">
        <v>2</v>
      </c>
      <c r="H136" s="38">
        <v>0</v>
      </c>
      <c r="I136" s="38">
        <f>ROUND(G136*H136,6)</f>
        <v>0</v>
      </c>
      <c r="L136" s="40">
        <v>0</v>
      </c>
      <c r="M136" s="34">
        <f>ROUND(ROUND(L136,2)*ROUND(G136,3),2)</f>
        <v>0</v>
      </c>
      <c r="N136" s="38" t="s">
        <v>488</v>
      </c>
      <c r="O136">
        <f>(M136*21)/100</f>
        <v>0</v>
      </c>
      <c r="P136" t="s">
        <v>27</v>
      </c>
    </row>
    <row r="137" spans="1:16" x14ac:dyDescent="0.2">
      <c r="A137" s="37" t="s">
        <v>54</v>
      </c>
      <c r="E137" s="41" t="s">
        <v>5</v>
      </c>
    </row>
    <row r="138" spans="1:16" x14ac:dyDescent="0.2">
      <c r="A138" s="37" t="s">
        <v>55</v>
      </c>
      <c r="E138" s="42" t="s">
        <v>5013</v>
      </c>
    </row>
    <row r="139" spans="1:16" x14ac:dyDescent="0.2">
      <c r="A139" t="s">
        <v>57</v>
      </c>
      <c r="E139" s="41" t="s">
        <v>58</v>
      </c>
    </row>
    <row r="140" spans="1:16" ht="25.5" x14ac:dyDescent="0.2">
      <c r="A140" t="s">
        <v>49</v>
      </c>
      <c r="B140" s="36" t="s">
        <v>170</v>
      </c>
      <c r="C140" s="36" t="s">
        <v>5083</v>
      </c>
      <c r="D140" s="37" t="s">
        <v>5</v>
      </c>
      <c r="E140" s="13" t="s">
        <v>5084</v>
      </c>
      <c r="F140" s="38" t="s">
        <v>52</v>
      </c>
      <c r="G140" s="39">
        <v>1</v>
      </c>
      <c r="H140" s="38">
        <v>0</v>
      </c>
      <c r="I140" s="38">
        <f>ROUND(G140*H140,6)</f>
        <v>0</v>
      </c>
      <c r="L140" s="40">
        <v>0</v>
      </c>
      <c r="M140" s="34">
        <f>ROUND(ROUND(L140,2)*ROUND(G140,3),2)</f>
        <v>0</v>
      </c>
      <c r="N140" s="38" t="s">
        <v>488</v>
      </c>
      <c r="O140">
        <f>(M140*21)/100</f>
        <v>0</v>
      </c>
      <c r="P140" t="s">
        <v>27</v>
      </c>
    </row>
    <row r="141" spans="1:16" x14ac:dyDescent="0.2">
      <c r="A141" s="37" t="s">
        <v>54</v>
      </c>
      <c r="E141" s="41" t="s">
        <v>5</v>
      </c>
    </row>
    <row r="142" spans="1:16" x14ac:dyDescent="0.2">
      <c r="A142" s="37" t="s">
        <v>55</v>
      </c>
      <c r="E142" s="42" t="s">
        <v>5085</v>
      </c>
    </row>
    <row r="143" spans="1:16" x14ac:dyDescent="0.2">
      <c r="A143" t="s">
        <v>57</v>
      </c>
      <c r="E143" s="41" t="s">
        <v>58</v>
      </c>
    </row>
    <row r="144" spans="1:16" ht="25.5" x14ac:dyDescent="0.2">
      <c r="A144" t="s">
        <v>49</v>
      </c>
      <c r="B144" s="36" t="s">
        <v>174</v>
      </c>
      <c r="C144" s="36" t="s">
        <v>5086</v>
      </c>
      <c r="D144" s="37" t="s">
        <v>5</v>
      </c>
      <c r="E144" s="13" t="s">
        <v>5087</v>
      </c>
      <c r="F144" s="38" t="s">
        <v>52</v>
      </c>
      <c r="G144" s="39">
        <v>1</v>
      </c>
      <c r="H144" s="38">
        <v>0</v>
      </c>
      <c r="I144" s="38">
        <f>ROUND(G144*H144,6)</f>
        <v>0</v>
      </c>
      <c r="L144" s="40">
        <v>0</v>
      </c>
      <c r="M144" s="34">
        <f>ROUND(ROUND(L144,2)*ROUND(G144,3),2)</f>
        <v>0</v>
      </c>
      <c r="N144" s="38" t="s">
        <v>488</v>
      </c>
      <c r="O144">
        <f>(M144*21)/100</f>
        <v>0</v>
      </c>
      <c r="P144" t="s">
        <v>27</v>
      </c>
    </row>
    <row r="145" spans="1:16" x14ac:dyDescent="0.2">
      <c r="A145" s="37" t="s">
        <v>54</v>
      </c>
      <c r="E145" s="41" t="s">
        <v>5</v>
      </c>
    </row>
    <row r="146" spans="1:16" x14ac:dyDescent="0.2">
      <c r="A146" s="37" t="s">
        <v>55</v>
      </c>
      <c r="E146" s="42" t="s">
        <v>5085</v>
      </c>
    </row>
    <row r="147" spans="1:16" x14ac:dyDescent="0.2">
      <c r="A147" t="s">
        <v>57</v>
      </c>
      <c r="E147" s="41" t="s">
        <v>58</v>
      </c>
    </row>
    <row r="148" spans="1:16" ht="25.5" x14ac:dyDescent="0.2">
      <c r="A148" t="s">
        <v>49</v>
      </c>
      <c r="B148" s="36" t="s">
        <v>179</v>
      </c>
      <c r="C148" s="36" t="s">
        <v>5088</v>
      </c>
      <c r="D148" s="37" t="s">
        <v>5</v>
      </c>
      <c r="E148" s="13" t="s">
        <v>5089</v>
      </c>
      <c r="F148" s="38" t="s">
        <v>52</v>
      </c>
      <c r="G148" s="39">
        <v>1</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x14ac:dyDescent="0.2">
      <c r="A150" s="37" t="s">
        <v>55</v>
      </c>
      <c r="E150" s="42" t="s">
        <v>5085</v>
      </c>
    </row>
    <row r="151" spans="1:16" x14ac:dyDescent="0.2">
      <c r="A151" t="s">
        <v>57</v>
      </c>
      <c r="E151" s="41" t="s">
        <v>58</v>
      </c>
    </row>
    <row r="152" spans="1:16" x14ac:dyDescent="0.2">
      <c r="A152" t="s">
        <v>49</v>
      </c>
      <c r="B152" s="36" t="s">
        <v>184</v>
      </c>
      <c r="C152" s="36" t="s">
        <v>5090</v>
      </c>
      <c r="D152" s="37" t="s">
        <v>5</v>
      </c>
      <c r="E152" s="13" t="s">
        <v>5091</v>
      </c>
      <c r="F152" s="38" t="s">
        <v>1355</v>
      </c>
      <c r="G152" s="39">
        <v>1</v>
      </c>
      <c r="H152" s="38">
        <v>0</v>
      </c>
      <c r="I152" s="38">
        <f>ROUND(G152*H152,6)</f>
        <v>0</v>
      </c>
      <c r="L152" s="40">
        <v>0</v>
      </c>
      <c r="M152" s="34">
        <f>ROUND(ROUND(L152,2)*ROUND(G152,3),2)</f>
        <v>0</v>
      </c>
      <c r="N152" s="38" t="s">
        <v>488</v>
      </c>
      <c r="O152">
        <f>(M152*21)/100</f>
        <v>0</v>
      </c>
      <c r="P152" t="s">
        <v>27</v>
      </c>
    </row>
    <row r="153" spans="1:16" x14ac:dyDescent="0.2">
      <c r="A153" s="37" t="s">
        <v>54</v>
      </c>
      <c r="E153" s="41" t="s">
        <v>5</v>
      </c>
    </row>
    <row r="154" spans="1:16" x14ac:dyDescent="0.2">
      <c r="A154" s="37" t="s">
        <v>55</v>
      </c>
      <c r="E154" s="42" t="s">
        <v>5092</v>
      </c>
    </row>
    <row r="155" spans="1:16" x14ac:dyDescent="0.2">
      <c r="A155" t="s">
        <v>57</v>
      </c>
      <c r="E155" s="41" t="s">
        <v>58</v>
      </c>
    </row>
    <row r="156" spans="1:16" ht="25.5" x14ac:dyDescent="0.2">
      <c r="A156" t="s">
        <v>49</v>
      </c>
      <c r="B156" s="36" t="s">
        <v>188</v>
      </c>
      <c r="C156" s="36" t="s">
        <v>5093</v>
      </c>
      <c r="D156" s="37" t="s">
        <v>5</v>
      </c>
      <c r="E156" s="13" t="s">
        <v>5094</v>
      </c>
      <c r="F156" s="38" t="s">
        <v>52</v>
      </c>
      <c r="G156" s="39">
        <v>1</v>
      </c>
      <c r="H156" s="38">
        <v>0</v>
      </c>
      <c r="I156" s="38">
        <f>ROUND(G156*H156,6)</f>
        <v>0</v>
      </c>
      <c r="L156" s="40">
        <v>0</v>
      </c>
      <c r="M156" s="34">
        <f>ROUND(ROUND(L156,2)*ROUND(G156,3),2)</f>
        <v>0</v>
      </c>
      <c r="N156" s="38" t="s">
        <v>488</v>
      </c>
      <c r="O156">
        <f>(M156*21)/100</f>
        <v>0</v>
      </c>
      <c r="P156" t="s">
        <v>27</v>
      </c>
    </row>
    <row r="157" spans="1:16" x14ac:dyDescent="0.2">
      <c r="A157" s="37" t="s">
        <v>54</v>
      </c>
      <c r="E157" s="41" t="s">
        <v>5</v>
      </c>
    </row>
    <row r="158" spans="1:16" x14ac:dyDescent="0.2">
      <c r="A158" s="37" t="s">
        <v>55</v>
      </c>
      <c r="E158" s="42" t="s">
        <v>5095</v>
      </c>
    </row>
    <row r="159" spans="1:16" x14ac:dyDescent="0.2">
      <c r="A159" t="s">
        <v>57</v>
      </c>
      <c r="E159" s="41" t="s">
        <v>58</v>
      </c>
    </row>
    <row r="160" spans="1:16" ht="25.5" x14ac:dyDescent="0.2">
      <c r="A160" t="s">
        <v>49</v>
      </c>
      <c r="B160" s="36" t="s">
        <v>192</v>
      </c>
      <c r="C160" s="36" t="s">
        <v>5096</v>
      </c>
      <c r="D160" s="37" t="s">
        <v>5</v>
      </c>
      <c r="E160" s="13" t="s">
        <v>5097</v>
      </c>
      <c r="F160" s="38" t="s">
        <v>52</v>
      </c>
      <c r="G160" s="39">
        <v>1</v>
      </c>
      <c r="H160" s="38">
        <v>0</v>
      </c>
      <c r="I160" s="38">
        <f>ROUND(G160*H160,6)</f>
        <v>0</v>
      </c>
      <c r="L160" s="40">
        <v>0</v>
      </c>
      <c r="M160" s="34">
        <f>ROUND(ROUND(L160,2)*ROUND(G160,3),2)</f>
        <v>0</v>
      </c>
      <c r="N160" s="38" t="s">
        <v>488</v>
      </c>
      <c r="O160">
        <f>(M160*21)/100</f>
        <v>0</v>
      </c>
      <c r="P160" t="s">
        <v>27</v>
      </c>
    </row>
    <row r="161" spans="1:16" x14ac:dyDescent="0.2">
      <c r="A161" s="37" t="s">
        <v>54</v>
      </c>
      <c r="E161" s="41" t="s">
        <v>5</v>
      </c>
    </row>
    <row r="162" spans="1:16" x14ac:dyDescent="0.2">
      <c r="A162" s="37" t="s">
        <v>55</v>
      </c>
      <c r="E162" s="42" t="s">
        <v>5098</v>
      </c>
    </row>
    <row r="163" spans="1:16" x14ac:dyDescent="0.2">
      <c r="A163" t="s">
        <v>57</v>
      </c>
      <c r="E163" s="41" t="s">
        <v>58</v>
      </c>
    </row>
    <row r="164" spans="1:16" ht="25.5" x14ac:dyDescent="0.2">
      <c r="A164" t="s">
        <v>49</v>
      </c>
      <c r="B164" s="36" t="s">
        <v>196</v>
      </c>
      <c r="C164" s="36" t="s">
        <v>5099</v>
      </c>
      <c r="D164" s="37" t="s">
        <v>5</v>
      </c>
      <c r="E164" s="13" t="s">
        <v>5100</v>
      </c>
      <c r="F164" s="38" t="s">
        <v>52</v>
      </c>
      <c r="G164" s="39">
        <v>8</v>
      </c>
      <c r="H164" s="38">
        <v>0</v>
      </c>
      <c r="I164" s="38">
        <f>ROUND(G164*H164,6)</f>
        <v>0</v>
      </c>
      <c r="L164" s="40">
        <v>0</v>
      </c>
      <c r="M164" s="34">
        <f>ROUND(ROUND(L164,2)*ROUND(G164,3),2)</f>
        <v>0</v>
      </c>
      <c r="N164" s="38" t="s">
        <v>488</v>
      </c>
      <c r="O164">
        <f>(M164*21)/100</f>
        <v>0</v>
      </c>
      <c r="P164" t="s">
        <v>27</v>
      </c>
    </row>
    <row r="165" spans="1:16" x14ac:dyDescent="0.2">
      <c r="A165" s="37" t="s">
        <v>54</v>
      </c>
      <c r="E165" s="41" t="s">
        <v>5</v>
      </c>
    </row>
    <row r="166" spans="1:16" ht="25.5" x14ac:dyDescent="0.2">
      <c r="A166" s="37" t="s">
        <v>55</v>
      </c>
      <c r="E166" s="42" t="s">
        <v>5101</v>
      </c>
    </row>
    <row r="167" spans="1:16" x14ac:dyDescent="0.2">
      <c r="A167" t="s">
        <v>57</v>
      </c>
      <c r="E167" s="41" t="s">
        <v>58</v>
      </c>
    </row>
    <row r="168" spans="1:16" x14ac:dyDescent="0.2">
      <c r="A168" t="s">
        <v>49</v>
      </c>
      <c r="B168" s="36" t="s">
        <v>200</v>
      </c>
      <c r="C168" s="36" t="s">
        <v>5102</v>
      </c>
      <c r="D168" s="37" t="s">
        <v>5</v>
      </c>
      <c r="E168" s="13" t="s">
        <v>5103</v>
      </c>
      <c r="F168" s="38" t="s">
        <v>52</v>
      </c>
      <c r="G168" s="39">
        <v>1</v>
      </c>
      <c r="H168" s="38">
        <v>0</v>
      </c>
      <c r="I168" s="38">
        <f>ROUND(G168*H168,6)</f>
        <v>0</v>
      </c>
      <c r="L168" s="40">
        <v>0</v>
      </c>
      <c r="M168" s="34">
        <f>ROUND(ROUND(L168,2)*ROUND(G168,3),2)</f>
        <v>0</v>
      </c>
      <c r="N168" s="38" t="s">
        <v>488</v>
      </c>
      <c r="O168">
        <f>(M168*21)/100</f>
        <v>0</v>
      </c>
      <c r="P168" t="s">
        <v>27</v>
      </c>
    </row>
    <row r="169" spans="1:16" x14ac:dyDescent="0.2">
      <c r="A169" s="37" t="s">
        <v>54</v>
      </c>
      <c r="E169" s="41" t="s">
        <v>5</v>
      </c>
    </row>
    <row r="170" spans="1:16" ht="38.25" x14ac:dyDescent="0.2">
      <c r="A170" s="37" t="s">
        <v>55</v>
      </c>
      <c r="E170" s="42" t="s">
        <v>5104</v>
      </c>
    </row>
    <row r="171" spans="1:16" x14ac:dyDescent="0.2">
      <c r="A171" t="s">
        <v>57</v>
      </c>
      <c r="E171" s="41" t="s">
        <v>58</v>
      </c>
    </row>
    <row r="172" spans="1:16" x14ac:dyDescent="0.2">
      <c r="A172" t="s">
        <v>49</v>
      </c>
      <c r="B172" s="36" t="s">
        <v>203</v>
      </c>
      <c r="C172" s="36" t="s">
        <v>5105</v>
      </c>
      <c r="D172" s="37" t="s">
        <v>5</v>
      </c>
      <c r="E172" s="13" t="s">
        <v>5106</v>
      </c>
      <c r="F172" s="38" t="s">
        <v>52</v>
      </c>
      <c r="G172" s="39">
        <v>1</v>
      </c>
      <c r="H172" s="38">
        <v>0</v>
      </c>
      <c r="I172" s="38">
        <f>ROUND(G172*H172,6)</f>
        <v>0</v>
      </c>
      <c r="L172" s="40">
        <v>0</v>
      </c>
      <c r="M172" s="34">
        <f>ROUND(ROUND(L172,2)*ROUND(G172,3),2)</f>
        <v>0</v>
      </c>
      <c r="N172" s="38" t="s">
        <v>488</v>
      </c>
      <c r="O172">
        <f>(M172*21)/100</f>
        <v>0</v>
      </c>
      <c r="P172" t="s">
        <v>27</v>
      </c>
    </row>
    <row r="173" spans="1:16" x14ac:dyDescent="0.2">
      <c r="A173" s="37" t="s">
        <v>54</v>
      </c>
      <c r="E173" s="41" t="s">
        <v>5</v>
      </c>
    </row>
    <row r="174" spans="1:16" x14ac:dyDescent="0.2">
      <c r="A174" s="37" t="s">
        <v>55</v>
      </c>
      <c r="E174" s="42" t="s">
        <v>5107</v>
      </c>
    </row>
    <row r="175" spans="1:16" x14ac:dyDescent="0.2">
      <c r="A175" t="s">
        <v>57</v>
      </c>
      <c r="E175" s="41" t="s">
        <v>58</v>
      </c>
    </row>
    <row r="176" spans="1:16" x14ac:dyDescent="0.2">
      <c r="A176" t="s">
        <v>49</v>
      </c>
      <c r="B176" s="36" t="s">
        <v>207</v>
      </c>
      <c r="C176" s="36" t="s">
        <v>5108</v>
      </c>
      <c r="D176" s="37" t="s">
        <v>5</v>
      </c>
      <c r="E176" s="13" t="s">
        <v>5109</v>
      </c>
      <c r="F176" s="38" t="s">
        <v>52</v>
      </c>
      <c r="G176" s="39">
        <v>1</v>
      </c>
      <c r="H176" s="38">
        <v>0</v>
      </c>
      <c r="I176" s="38">
        <f>ROUND(G176*H176,6)</f>
        <v>0</v>
      </c>
      <c r="L176" s="40">
        <v>0</v>
      </c>
      <c r="M176" s="34">
        <f>ROUND(ROUND(L176,2)*ROUND(G176,3),2)</f>
        <v>0</v>
      </c>
      <c r="N176" s="38" t="s">
        <v>488</v>
      </c>
      <c r="O176">
        <f>(M176*21)/100</f>
        <v>0</v>
      </c>
      <c r="P176" t="s">
        <v>27</v>
      </c>
    </row>
    <row r="177" spans="1:16" x14ac:dyDescent="0.2">
      <c r="A177" s="37" t="s">
        <v>54</v>
      </c>
      <c r="E177" s="41" t="s">
        <v>5</v>
      </c>
    </row>
    <row r="178" spans="1:16" x14ac:dyDescent="0.2">
      <c r="A178" s="37" t="s">
        <v>55</v>
      </c>
      <c r="E178" s="42" t="s">
        <v>5107</v>
      </c>
    </row>
    <row r="179" spans="1:16" x14ac:dyDescent="0.2">
      <c r="A179" t="s">
        <v>57</v>
      </c>
      <c r="E179" s="41" t="s">
        <v>58</v>
      </c>
    </row>
    <row r="180" spans="1:16" x14ac:dyDescent="0.2">
      <c r="A180" t="s">
        <v>49</v>
      </c>
      <c r="B180" s="36" t="s">
        <v>211</v>
      </c>
      <c r="C180" s="36" t="s">
        <v>5110</v>
      </c>
      <c r="D180" s="37" t="s">
        <v>5</v>
      </c>
      <c r="E180" s="13" t="s">
        <v>5111</v>
      </c>
      <c r="F180" s="38" t="s">
        <v>52</v>
      </c>
      <c r="G180" s="39">
        <v>1</v>
      </c>
      <c r="H180" s="38">
        <v>0</v>
      </c>
      <c r="I180" s="38">
        <f>ROUND(G180*H180,6)</f>
        <v>0</v>
      </c>
      <c r="L180" s="40">
        <v>0</v>
      </c>
      <c r="M180" s="34">
        <f>ROUND(ROUND(L180,2)*ROUND(G180,3),2)</f>
        <v>0</v>
      </c>
      <c r="N180" s="38" t="s">
        <v>488</v>
      </c>
      <c r="O180">
        <f>(M180*21)/100</f>
        <v>0</v>
      </c>
      <c r="P180" t="s">
        <v>27</v>
      </c>
    </row>
    <row r="181" spans="1:16" x14ac:dyDescent="0.2">
      <c r="A181" s="37" t="s">
        <v>54</v>
      </c>
      <c r="E181" s="41" t="s">
        <v>5</v>
      </c>
    </row>
    <row r="182" spans="1:16" x14ac:dyDescent="0.2">
      <c r="A182" s="37" t="s">
        <v>55</v>
      </c>
      <c r="E182" s="42" t="s">
        <v>5107</v>
      </c>
    </row>
    <row r="183" spans="1:16" x14ac:dyDescent="0.2">
      <c r="A183" t="s">
        <v>57</v>
      </c>
      <c r="E183" s="41" t="s">
        <v>58</v>
      </c>
    </row>
    <row r="184" spans="1:16" x14ac:dyDescent="0.2">
      <c r="A184" t="s">
        <v>49</v>
      </c>
      <c r="B184" s="36" t="s">
        <v>214</v>
      </c>
      <c r="C184" s="36" t="s">
        <v>5112</v>
      </c>
      <c r="D184" s="37" t="s">
        <v>5</v>
      </c>
      <c r="E184" s="13" t="s">
        <v>5113</v>
      </c>
      <c r="F184" s="38" t="s">
        <v>52</v>
      </c>
      <c r="G184" s="39">
        <v>2</v>
      </c>
      <c r="H184" s="38">
        <v>0</v>
      </c>
      <c r="I184" s="38">
        <f>ROUND(G184*H184,6)</f>
        <v>0</v>
      </c>
      <c r="L184" s="40">
        <v>0</v>
      </c>
      <c r="M184" s="34">
        <f>ROUND(ROUND(L184,2)*ROUND(G184,3),2)</f>
        <v>0</v>
      </c>
      <c r="N184" s="38" t="s">
        <v>488</v>
      </c>
      <c r="O184">
        <f>(M184*21)/100</f>
        <v>0</v>
      </c>
      <c r="P184" t="s">
        <v>27</v>
      </c>
    </row>
    <row r="185" spans="1:16" x14ac:dyDescent="0.2">
      <c r="A185" s="37" t="s">
        <v>54</v>
      </c>
      <c r="E185" s="41" t="s">
        <v>5</v>
      </c>
    </row>
    <row r="186" spans="1:16" x14ac:dyDescent="0.2">
      <c r="A186" s="37" t="s">
        <v>55</v>
      </c>
      <c r="E186" s="42" t="s">
        <v>5114</v>
      </c>
    </row>
    <row r="187" spans="1:16" x14ac:dyDescent="0.2">
      <c r="A187" t="s">
        <v>57</v>
      </c>
      <c r="E187" s="41" t="s">
        <v>58</v>
      </c>
    </row>
    <row r="188" spans="1:16" x14ac:dyDescent="0.2">
      <c r="A188" t="s">
        <v>49</v>
      </c>
      <c r="B188" s="36" t="s">
        <v>218</v>
      </c>
      <c r="C188" s="36" t="s">
        <v>5115</v>
      </c>
      <c r="D188" s="37" t="s">
        <v>5</v>
      </c>
      <c r="E188" s="13" t="s">
        <v>5116</v>
      </c>
      <c r="F188" s="38" t="s">
        <v>52</v>
      </c>
      <c r="G188" s="39">
        <v>1</v>
      </c>
      <c r="H188" s="38">
        <v>0</v>
      </c>
      <c r="I188" s="38">
        <f>ROUND(G188*H188,6)</f>
        <v>0</v>
      </c>
      <c r="L188" s="40">
        <v>0</v>
      </c>
      <c r="M188" s="34">
        <f>ROUND(ROUND(L188,2)*ROUND(G188,3),2)</f>
        <v>0</v>
      </c>
      <c r="N188" s="38" t="s">
        <v>488</v>
      </c>
      <c r="O188">
        <f>(M188*21)/100</f>
        <v>0</v>
      </c>
      <c r="P188" t="s">
        <v>27</v>
      </c>
    </row>
    <row r="189" spans="1:16" x14ac:dyDescent="0.2">
      <c r="A189" s="37" t="s">
        <v>54</v>
      </c>
      <c r="E189" s="41" t="s">
        <v>5</v>
      </c>
    </row>
    <row r="190" spans="1:16" x14ac:dyDescent="0.2">
      <c r="A190" s="37" t="s">
        <v>55</v>
      </c>
      <c r="E190" s="42" t="s">
        <v>5117</v>
      </c>
    </row>
    <row r="191" spans="1:16" x14ac:dyDescent="0.2">
      <c r="A191" t="s">
        <v>57</v>
      </c>
      <c r="E191" s="41" t="s">
        <v>58</v>
      </c>
    </row>
    <row r="192" spans="1:16" x14ac:dyDescent="0.2">
      <c r="A192" t="s">
        <v>49</v>
      </c>
      <c r="B192" s="36" t="s">
        <v>222</v>
      </c>
      <c r="C192" s="36" t="s">
        <v>5118</v>
      </c>
      <c r="D192" s="37" t="s">
        <v>5</v>
      </c>
      <c r="E192" s="13" t="s">
        <v>5119</v>
      </c>
      <c r="F192" s="38" t="s">
        <v>52</v>
      </c>
      <c r="G192" s="39">
        <v>16</v>
      </c>
      <c r="H192" s="38">
        <v>0</v>
      </c>
      <c r="I192" s="38">
        <f>ROUND(G192*H192,6)</f>
        <v>0</v>
      </c>
      <c r="L192" s="40">
        <v>0</v>
      </c>
      <c r="M192" s="34">
        <f>ROUND(ROUND(L192,2)*ROUND(G192,3),2)</f>
        <v>0</v>
      </c>
      <c r="N192" s="38" t="s">
        <v>488</v>
      </c>
      <c r="O192">
        <f>(M192*21)/100</f>
        <v>0</v>
      </c>
      <c r="P192" t="s">
        <v>27</v>
      </c>
    </row>
    <row r="193" spans="1:16" x14ac:dyDescent="0.2">
      <c r="A193" s="37" t="s">
        <v>54</v>
      </c>
      <c r="E193" s="41" t="s">
        <v>5</v>
      </c>
    </row>
    <row r="194" spans="1:16" x14ac:dyDescent="0.2">
      <c r="A194" s="37" t="s">
        <v>55</v>
      </c>
      <c r="E194" s="42" t="s">
        <v>5120</v>
      </c>
    </row>
    <row r="195" spans="1:16" x14ac:dyDescent="0.2">
      <c r="A195" t="s">
        <v>57</v>
      </c>
      <c r="E195" s="41" t="s">
        <v>58</v>
      </c>
    </row>
    <row r="196" spans="1:16" x14ac:dyDescent="0.2">
      <c r="A196" t="s">
        <v>49</v>
      </c>
      <c r="B196" s="36" t="s">
        <v>225</v>
      </c>
      <c r="C196" s="36" t="s">
        <v>5121</v>
      </c>
      <c r="D196" s="37" t="s">
        <v>5</v>
      </c>
      <c r="E196" s="13" t="s">
        <v>5122</v>
      </c>
      <c r="F196" s="38" t="s">
        <v>52</v>
      </c>
      <c r="G196" s="39">
        <v>64</v>
      </c>
      <c r="H196" s="38">
        <v>0</v>
      </c>
      <c r="I196" s="38">
        <f>ROUND(G196*H196,6)</f>
        <v>0</v>
      </c>
      <c r="L196" s="40">
        <v>0</v>
      </c>
      <c r="M196" s="34">
        <f>ROUND(ROUND(L196,2)*ROUND(G196,3),2)</f>
        <v>0</v>
      </c>
      <c r="N196" s="38" t="s">
        <v>488</v>
      </c>
      <c r="O196">
        <f>(M196*21)/100</f>
        <v>0</v>
      </c>
      <c r="P196" t="s">
        <v>27</v>
      </c>
    </row>
    <row r="197" spans="1:16" x14ac:dyDescent="0.2">
      <c r="A197" s="37" t="s">
        <v>54</v>
      </c>
      <c r="E197" s="41" t="s">
        <v>5</v>
      </c>
    </row>
    <row r="198" spans="1:16" x14ac:dyDescent="0.2">
      <c r="A198" s="37" t="s">
        <v>55</v>
      </c>
      <c r="E198" s="42" t="s">
        <v>5123</v>
      </c>
    </row>
    <row r="199" spans="1:16" x14ac:dyDescent="0.2">
      <c r="A199" t="s">
        <v>57</v>
      </c>
      <c r="E199" s="41" t="s">
        <v>58</v>
      </c>
    </row>
    <row r="200" spans="1:16" x14ac:dyDescent="0.2">
      <c r="A200" t="s">
        <v>49</v>
      </c>
      <c r="B200" s="36" t="s">
        <v>229</v>
      </c>
      <c r="C200" s="36" t="s">
        <v>1125</v>
      </c>
      <c r="D200" s="37" t="s">
        <v>5</v>
      </c>
      <c r="E200" s="13" t="s">
        <v>1126</v>
      </c>
      <c r="F200" s="38" t="s">
        <v>52</v>
      </c>
      <c r="G200" s="39">
        <v>24</v>
      </c>
      <c r="H200" s="38">
        <v>0</v>
      </c>
      <c r="I200" s="38">
        <f>ROUND(G200*H200,6)</f>
        <v>0</v>
      </c>
      <c r="L200" s="40">
        <v>0</v>
      </c>
      <c r="M200" s="34">
        <f>ROUND(ROUND(L200,2)*ROUND(G200,3),2)</f>
        <v>0</v>
      </c>
      <c r="N200" s="38" t="s">
        <v>488</v>
      </c>
      <c r="O200">
        <f>(M200*21)/100</f>
        <v>0</v>
      </c>
      <c r="P200" t="s">
        <v>27</v>
      </c>
    </row>
    <row r="201" spans="1:16" x14ac:dyDescent="0.2">
      <c r="A201" s="37" t="s">
        <v>54</v>
      </c>
      <c r="E201" s="41" t="s">
        <v>5</v>
      </c>
    </row>
    <row r="202" spans="1:16" x14ac:dyDescent="0.2">
      <c r="A202" s="37" t="s">
        <v>55</v>
      </c>
      <c r="E202" s="42" t="s">
        <v>5124</v>
      </c>
    </row>
    <row r="203" spans="1:16" x14ac:dyDescent="0.2">
      <c r="A203" t="s">
        <v>57</v>
      </c>
      <c r="E203" s="41" t="s">
        <v>58</v>
      </c>
    </row>
    <row r="204" spans="1:16" x14ac:dyDescent="0.2">
      <c r="A204" t="s">
        <v>46</v>
      </c>
      <c r="C204" s="33" t="s">
        <v>4920</v>
      </c>
      <c r="E204" s="35" t="s">
        <v>622</v>
      </c>
      <c r="J204" s="34">
        <f>0</f>
        <v>0</v>
      </c>
      <c r="K204" s="34">
        <f>0</f>
        <v>0</v>
      </c>
      <c r="L204" s="34">
        <f>0+L205+L209+L213+L217</f>
        <v>0</v>
      </c>
      <c r="M204" s="34">
        <f>0+M205+M209+M213+M217</f>
        <v>0</v>
      </c>
    </row>
    <row r="205" spans="1:16" x14ac:dyDescent="0.2">
      <c r="A205" t="s">
        <v>49</v>
      </c>
      <c r="B205" s="36" t="s">
        <v>232</v>
      </c>
      <c r="C205" s="36" t="s">
        <v>5002</v>
      </c>
      <c r="D205" s="37" t="s">
        <v>5</v>
      </c>
      <c r="E205" s="13" t="s">
        <v>5003</v>
      </c>
      <c r="F205" s="38" t="s">
        <v>288</v>
      </c>
      <c r="G205" s="39">
        <v>400</v>
      </c>
      <c r="H205" s="38">
        <v>0</v>
      </c>
      <c r="I205" s="38">
        <f>ROUND(G205*H205,6)</f>
        <v>0</v>
      </c>
      <c r="L205" s="40">
        <v>0</v>
      </c>
      <c r="M205" s="34">
        <f>ROUND(ROUND(L205,2)*ROUND(G205,3),2)</f>
        <v>0</v>
      </c>
      <c r="N205" s="38" t="s">
        <v>488</v>
      </c>
      <c r="O205">
        <f>(M205*21)/100</f>
        <v>0</v>
      </c>
      <c r="P205" t="s">
        <v>27</v>
      </c>
    </row>
    <row r="206" spans="1:16" x14ac:dyDescent="0.2">
      <c r="A206" s="37" t="s">
        <v>54</v>
      </c>
      <c r="E206" s="41" t="s">
        <v>5</v>
      </c>
    </row>
    <row r="207" spans="1:16" x14ac:dyDescent="0.2">
      <c r="A207" s="37" t="s">
        <v>55</v>
      </c>
      <c r="E207" s="42" t="s">
        <v>5004</v>
      </c>
    </row>
    <row r="208" spans="1:16" x14ac:dyDescent="0.2">
      <c r="A208" t="s">
        <v>57</v>
      </c>
      <c r="E208" s="41" t="s">
        <v>58</v>
      </c>
    </row>
    <row r="209" spans="1:16" ht="25.5" x14ac:dyDescent="0.2">
      <c r="A209" t="s">
        <v>49</v>
      </c>
      <c r="B209" s="36" t="s">
        <v>236</v>
      </c>
      <c r="C209" s="36" t="s">
        <v>5005</v>
      </c>
      <c r="D209" s="37" t="s">
        <v>5</v>
      </c>
      <c r="E209" s="13" t="s">
        <v>5006</v>
      </c>
      <c r="F209" s="38" t="s">
        <v>504</v>
      </c>
      <c r="G209" s="39">
        <v>200</v>
      </c>
      <c r="H209" s="38">
        <v>0</v>
      </c>
      <c r="I209" s="38">
        <f>ROUND(G209*H209,6)</f>
        <v>0</v>
      </c>
      <c r="L209" s="40">
        <v>0</v>
      </c>
      <c r="M209" s="34">
        <f>ROUND(ROUND(L209,2)*ROUND(G209,3),2)</f>
        <v>0</v>
      </c>
      <c r="N209" s="38" t="s">
        <v>488</v>
      </c>
      <c r="O209">
        <f>(M209*21)/100</f>
        <v>0</v>
      </c>
      <c r="P209" t="s">
        <v>27</v>
      </c>
    </row>
    <row r="210" spans="1:16" x14ac:dyDescent="0.2">
      <c r="A210" s="37" t="s">
        <v>54</v>
      </c>
      <c r="E210" s="41" t="s">
        <v>5</v>
      </c>
    </row>
    <row r="211" spans="1:16" ht="25.5" x14ac:dyDescent="0.2">
      <c r="A211" s="37" t="s">
        <v>55</v>
      </c>
      <c r="E211" s="42" t="s">
        <v>5125</v>
      </c>
    </row>
    <row r="212" spans="1:16" x14ac:dyDescent="0.2">
      <c r="A212" t="s">
        <v>57</v>
      </c>
      <c r="E212" s="41" t="s">
        <v>58</v>
      </c>
    </row>
    <row r="213" spans="1:16" x14ac:dyDescent="0.2">
      <c r="A213" t="s">
        <v>49</v>
      </c>
      <c r="B213" s="36" t="s">
        <v>240</v>
      </c>
      <c r="C213" s="36" t="s">
        <v>5008</v>
      </c>
      <c r="D213" s="37" t="s">
        <v>5</v>
      </c>
      <c r="E213" s="13" t="s">
        <v>5009</v>
      </c>
      <c r="F213" s="38" t="s">
        <v>52</v>
      </c>
      <c r="G213" s="39">
        <v>8</v>
      </c>
      <c r="H213" s="38">
        <v>0</v>
      </c>
      <c r="I213" s="38">
        <f>ROUND(G213*H213,6)</f>
        <v>0</v>
      </c>
      <c r="L213" s="40">
        <v>0</v>
      </c>
      <c r="M213" s="34">
        <f>ROUND(ROUND(L213,2)*ROUND(G213,3),2)</f>
        <v>0</v>
      </c>
      <c r="N213" s="38" t="s">
        <v>488</v>
      </c>
      <c r="O213">
        <f>(M213*21)/100</f>
        <v>0</v>
      </c>
      <c r="P213" t="s">
        <v>27</v>
      </c>
    </row>
    <row r="214" spans="1:16" x14ac:dyDescent="0.2">
      <c r="A214" s="37" t="s">
        <v>54</v>
      </c>
      <c r="E214" s="41" t="s">
        <v>5</v>
      </c>
    </row>
    <row r="215" spans="1:16" x14ac:dyDescent="0.2">
      <c r="A215" s="37" t="s">
        <v>55</v>
      </c>
      <c r="E215" s="42" t="s">
        <v>5126</v>
      </c>
    </row>
    <row r="216" spans="1:16" x14ac:dyDescent="0.2">
      <c r="A216" t="s">
        <v>57</v>
      </c>
      <c r="E216" s="41" t="s">
        <v>58</v>
      </c>
    </row>
    <row r="217" spans="1:16" x14ac:dyDescent="0.2">
      <c r="A217" t="s">
        <v>49</v>
      </c>
      <c r="B217" s="36" t="s">
        <v>243</v>
      </c>
      <c r="C217" s="36" t="s">
        <v>5014</v>
      </c>
      <c r="D217" s="37" t="s">
        <v>5</v>
      </c>
      <c r="E217" s="13" t="s">
        <v>5015</v>
      </c>
      <c r="F217" s="38" t="s">
        <v>52</v>
      </c>
      <c r="G217" s="39">
        <v>2</v>
      </c>
      <c r="H217" s="38">
        <v>0</v>
      </c>
      <c r="I217" s="38">
        <f>ROUND(G217*H217,6)</f>
        <v>0</v>
      </c>
      <c r="L217" s="40">
        <v>0</v>
      </c>
      <c r="M217" s="34">
        <f>ROUND(ROUND(L217,2)*ROUND(G217,3),2)</f>
        <v>0</v>
      </c>
      <c r="N217" s="38" t="s">
        <v>488</v>
      </c>
      <c r="O217">
        <f>(M217*21)/100</f>
        <v>0</v>
      </c>
      <c r="P217" t="s">
        <v>27</v>
      </c>
    </row>
    <row r="218" spans="1:16" x14ac:dyDescent="0.2">
      <c r="A218" s="37" t="s">
        <v>54</v>
      </c>
      <c r="E218" s="41" t="s">
        <v>5</v>
      </c>
    </row>
    <row r="219" spans="1:16" ht="25.5" x14ac:dyDescent="0.2">
      <c r="A219" s="37" t="s">
        <v>55</v>
      </c>
      <c r="E219" s="42" t="s">
        <v>5127</v>
      </c>
    </row>
    <row r="220" spans="1:16" x14ac:dyDescent="0.2">
      <c r="A220" t="s">
        <v>57</v>
      </c>
      <c r="E220" s="41" t="s">
        <v>58</v>
      </c>
    </row>
    <row r="221" spans="1:16" x14ac:dyDescent="0.2">
      <c r="A221" t="s">
        <v>46</v>
      </c>
      <c r="C221" s="33" t="s">
        <v>4930</v>
      </c>
      <c r="E221" s="35" t="s">
        <v>4931</v>
      </c>
      <c r="J221" s="34">
        <f>0</f>
        <v>0</v>
      </c>
      <c r="K221" s="34">
        <f>0</f>
        <v>0</v>
      </c>
      <c r="L221" s="34">
        <f>0+L222+L226+L230+L234+L238+L242+L246+L250+L254+L258</f>
        <v>0</v>
      </c>
      <c r="M221" s="34">
        <f>0+M222+M226+M230+M234+M238+M242+M246+M250+M254+M258</f>
        <v>0</v>
      </c>
    </row>
    <row r="222" spans="1:16" ht="25.5" x14ac:dyDescent="0.2">
      <c r="A222" t="s">
        <v>49</v>
      </c>
      <c r="B222" s="36" t="s">
        <v>247</v>
      </c>
      <c r="C222" s="36" t="s">
        <v>776</v>
      </c>
      <c r="D222" s="37" t="s">
        <v>5</v>
      </c>
      <c r="E222" s="13" t="s">
        <v>5018</v>
      </c>
      <c r="F222" s="38" t="s">
        <v>52</v>
      </c>
      <c r="G222" s="39">
        <v>1</v>
      </c>
      <c r="H222" s="38">
        <v>0</v>
      </c>
      <c r="I222" s="38">
        <f>ROUND(G222*H222,6)</f>
        <v>0</v>
      </c>
      <c r="L222" s="40">
        <v>0</v>
      </c>
      <c r="M222" s="34">
        <f>ROUND(ROUND(L222,2)*ROUND(G222,3),2)</f>
        <v>0</v>
      </c>
      <c r="N222" s="38" t="s">
        <v>488</v>
      </c>
      <c r="O222">
        <f>(M222*21)/100</f>
        <v>0</v>
      </c>
      <c r="P222" t="s">
        <v>27</v>
      </c>
    </row>
    <row r="223" spans="1:16" x14ac:dyDescent="0.2">
      <c r="A223" s="37" t="s">
        <v>54</v>
      </c>
      <c r="E223" s="41" t="s">
        <v>5</v>
      </c>
    </row>
    <row r="224" spans="1:16" x14ac:dyDescent="0.2">
      <c r="A224" s="37" t="s">
        <v>55</v>
      </c>
      <c r="E224" s="42" t="s">
        <v>4934</v>
      </c>
    </row>
    <row r="225" spans="1:16" x14ac:dyDescent="0.2">
      <c r="A225" t="s">
        <v>57</v>
      </c>
      <c r="E225" s="41" t="s">
        <v>58</v>
      </c>
    </row>
    <row r="226" spans="1:16" ht="25.5" x14ac:dyDescent="0.2">
      <c r="A226" t="s">
        <v>49</v>
      </c>
      <c r="B226" s="36" t="s">
        <v>251</v>
      </c>
      <c r="C226" s="36" t="s">
        <v>781</v>
      </c>
      <c r="D226" s="37" t="s">
        <v>5</v>
      </c>
      <c r="E226" s="13" t="s">
        <v>782</v>
      </c>
      <c r="F226" s="38" t="s">
        <v>52</v>
      </c>
      <c r="G226" s="39">
        <v>1</v>
      </c>
      <c r="H226" s="38">
        <v>0</v>
      </c>
      <c r="I226" s="38">
        <f>ROUND(G226*H226,6)</f>
        <v>0</v>
      </c>
      <c r="L226" s="40">
        <v>0</v>
      </c>
      <c r="M226" s="34">
        <f>ROUND(ROUND(L226,2)*ROUND(G226,3),2)</f>
        <v>0</v>
      </c>
      <c r="N226" s="38" t="s">
        <v>488</v>
      </c>
      <c r="O226">
        <f>(M226*21)/100</f>
        <v>0</v>
      </c>
      <c r="P226" t="s">
        <v>27</v>
      </c>
    </row>
    <row r="227" spans="1:16" x14ac:dyDescent="0.2">
      <c r="A227" s="37" t="s">
        <v>54</v>
      </c>
      <c r="E227" s="41" t="s">
        <v>5</v>
      </c>
    </row>
    <row r="228" spans="1:16" x14ac:dyDescent="0.2">
      <c r="A228" s="37" t="s">
        <v>55</v>
      </c>
      <c r="E228" s="42" t="s">
        <v>4934</v>
      </c>
    </row>
    <row r="229" spans="1:16" x14ac:dyDescent="0.2">
      <c r="A229" t="s">
        <v>57</v>
      </c>
      <c r="E229" s="41" t="s">
        <v>58</v>
      </c>
    </row>
    <row r="230" spans="1:16" x14ac:dyDescent="0.2">
      <c r="A230" t="s">
        <v>49</v>
      </c>
      <c r="B230" s="36" t="s">
        <v>254</v>
      </c>
      <c r="C230" s="36" t="s">
        <v>314</v>
      </c>
      <c r="D230" s="37" t="s">
        <v>5</v>
      </c>
      <c r="E230" s="13" t="s">
        <v>315</v>
      </c>
      <c r="F230" s="38" t="s">
        <v>52</v>
      </c>
      <c r="G230" s="39">
        <v>1</v>
      </c>
      <c r="H230" s="38">
        <v>0</v>
      </c>
      <c r="I230" s="38">
        <f>ROUND(G230*H230,6)</f>
        <v>0</v>
      </c>
      <c r="L230" s="40">
        <v>0</v>
      </c>
      <c r="M230" s="34">
        <f>ROUND(ROUND(L230,2)*ROUND(G230,3),2)</f>
        <v>0</v>
      </c>
      <c r="N230" s="38" t="s">
        <v>488</v>
      </c>
      <c r="O230">
        <f>(M230*21)/100</f>
        <v>0</v>
      </c>
      <c r="P230" t="s">
        <v>27</v>
      </c>
    </row>
    <row r="231" spans="1:16" x14ac:dyDescent="0.2">
      <c r="A231" s="37" t="s">
        <v>54</v>
      </c>
      <c r="E231" s="41" t="s">
        <v>5</v>
      </c>
    </row>
    <row r="232" spans="1:16" x14ac:dyDescent="0.2">
      <c r="A232" s="37" t="s">
        <v>55</v>
      </c>
      <c r="E232" s="42" t="s">
        <v>5128</v>
      </c>
    </row>
    <row r="233" spans="1:16" x14ac:dyDescent="0.2">
      <c r="A233" t="s">
        <v>57</v>
      </c>
      <c r="E233" s="41" t="s">
        <v>58</v>
      </c>
    </row>
    <row r="234" spans="1:16" x14ac:dyDescent="0.2">
      <c r="A234" t="s">
        <v>49</v>
      </c>
      <c r="B234" s="36" t="s">
        <v>258</v>
      </c>
      <c r="C234" s="36" t="s">
        <v>931</v>
      </c>
      <c r="D234" s="37" t="s">
        <v>5</v>
      </c>
      <c r="E234" s="13" t="s">
        <v>932</v>
      </c>
      <c r="F234" s="38" t="s">
        <v>52</v>
      </c>
      <c r="G234" s="39">
        <v>3</v>
      </c>
      <c r="H234" s="38">
        <v>0</v>
      </c>
      <c r="I234" s="38">
        <f>ROUND(G234*H234,6)</f>
        <v>0</v>
      </c>
      <c r="L234" s="40">
        <v>0</v>
      </c>
      <c r="M234" s="34">
        <f>ROUND(ROUND(L234,2)*ROUND(G234,3),2)</f>
        <v>0</v>
      </c>
      <c r="N234" s="38" t="s">
        <v>488</v>
      </c>
      <c r="O234">
        <f>(M234*21)/100</f>
        <v>0</v>
      </c>
      <c r="P234" t="s">
        <v>27</v>
      </c>
    </row>
    <row r="235" spans="1:16" x14ac:dyDescent="0.2">
      <c r="A235" s="37" t="s">
        <v>54</v>
      </c>
      <c r="E235" s="41" t="s">
        <v>5</v>
      </c>
    </row>
    <row r="236" spans="1:16" x14ac:dyDescent="0.2">
      <c r="A236" s="37" t="s">
        <v>55</v>
      </c>
      <c r="E236" s="42" t="s">
        <v>5129</v>
      </c>
    </row>
    <row r="237" spans="1:16" x14ac:dyDescent="0.2">
      <c r="A237" t="s">
        <v>57</v>
      </c>
      <c r="E237" s="41" t="s">
        <v>58</v>
      </c>
    </row>
    <row r="238" spans="1:16" x14ac:dyDescent="0.2">
      <c r="A238" t="s">
        <v>49</v>
      </c>
      <c r="B238" s="36" t="s">
        <v>262</v>
      </c>
      <c r="C238" s="36" t="s">
        <v>189</v>
      </c>
      <c r="D238" s="37" t="s">
        <v>5</v>
      </c>
      <c r="E238" s="13" t="s">
        <v>190</v>
      </c>
      <c r="F238" s="38" t="s">
        <v>177</v>
      </c>
      <c r="G238" s="39">
        <v>24</v>
      </c>
      <c r="H238" s="38">
        <v>0</v>
      </c>
      <c r="I238" s="38">
        <f>ROUND(G238*H238,6)</f>
        <v>0</v>
      </c>
      <c r="L238" s="40">
        <v>0</v>
      </c>
      <c r="M238" s="34">
        <f>ROUND(ROUND(L238,2)*ROUND(G238,3),2)</f>
        <v>0</v>
      </c>
      <c r="N238" s="38" t="s">
        <v>488</v>
      </c>
      <c r="O238">
        <f>(M238*21)/100</f>
        <v>0</v>
      </c>
      <c r="P238" t="s">
        <v>27</v>
      </c>
    </row>
    <row r="239" spans="1:16" x14ac:dyDescent="0.2">
      <c r="A239" s="37" t="s">
        <v>54</v>
      </c>
      <c r="E239" s="41" t="s">
        <v>5</v>
      </c>
    </row>
    <row r="240" spans="1:16" x14ac:dyDescent="0.2">
      <c r="A240" s="37" t="s">
        <v>55</v>
      </c>
      <c r="E240" s="42" t="s">
        <v>5130</v>
      </c>
    </row>
    <row r="241" spans="1:16" x14ac:dyDescent="0.2">
      <c r="A241" t="s">
        <v>57</v>
      </c>
      <c r="E241" s="41" t="s">
        <v>58</v>
      </c>
    </row>
    <row r="242" spans="1:16" x14ac:dyDescent="0.2">
      <c r="A242" t="s">
        <v>49</v>
      </c>
      <c r="B242" s="36" t="s">
        <v>264</v>
      </c>
      <c r="C242" s="36" t="s">
        <v>945</v>
      </c>
      <c r="D242" s="37" t="s">
        <v>5</v>
      </c>
      <c r="E242" s="13" t="s">
        <v>946</v>
      </c>
      <c r="F242" s="38" t="s">
        <v>177</v>
      </c>
      <c r="G242" s="39">
        <v>24</v>
      </c>
      <c r="H242" s="38">
        <v>0</v>
      </c>
      <c r="I242" s="38">
        <f>ROUND(G242*H242,6)</f>
        <v>0</v>
      </c>
      <c r="L242" s="40">
        <v>0</v>
      </c>
      <c r="M242" s="34">
        <f>ROUND(ROUND(L242,2)*ROUND(G242,3),2)</f>
        <v>0</v>
      </c>
      <c r="N242" s="38" t="s">
        <v>488</v>
      </c>
      <c r="O242">
        <f>(M242*21)/100</f>
        <v>0</v>
      </c>
      <c r="P242" t="s">
        <v>27</v>
      </c>
    </row>
    <row r="243" spans="1:16" x14ac:dyDescent="0.2">
      <c r="A243" s="37" t="s">
        <v>54</v>
      </c>
      <c r="E243" s="41" t="s">
        <v>5</v>
      </c>
    </row>
    <row r="244" spans="1:16" x14ac:dyDescent="0.2">
      <c r="A244" s="37" t="s">
        <v>55</v>
      </c>
      <c r="E244" s="42" t="s">
        <v>4937</v>
      </c>
    </row>
    <row r="245" spans="1:16" x14ac:dyDescent="0.2">
      <c r="A245" t="s">
        <v>57</v>
      </c>
      <c r="E245" s="41" t="s">
        <v>58</v>
      </c>
    </row>
    <row r="246" spans="1:16" x14ac:dyDescent="0.2">
      <c r="A246" t="s">
        <v>49</v>
      </c>
      <c r="B246" s="36" t="s">
        <v>266</v>
      </c>
      <c r="C246" s="36" t="s">
        <v>947</v>
      </c>
      <c r="D246" s="37" t="s">
        <v>5</v>
      </c>
      <c r="E246" s="13" t="s">
        <v>948</v>
      </c>
      <c r="F246" s="38" t="s">
        <v>177</v>
      </c>
      <c r="G246" s="39">
        <v>24</v>
      </c>
      <c r="H246" s="38">
        <v>0</v>
      </c>
      <c r="I246" s="38">
        <f>ROUND(G246*H246,6)</f>
        <v>0</v>
      </c>
      <c r="L246" s="40">
        <v>0</v>
      </c>
      <c r="M246" s="34">
        <f>ROUND(ROUND(L246,2)*ROUND(G246,3),2)</f>
        <v>0</v>
      </c>
      <c r="N246" s="38" t="s">
        <v>488</v>
      </c>
      <c r="O246">
        <f>(M246*21)/100</f>
        <v>0</v>
      </c>
      <c r="P246" t="s">
        <v>27</v>
      </c>
    </row>
    <row r="247" spans="1:16" x14ac:dyDescent="0.2">
      <c r="A247" s="37" t="s">
        <v>54</v>
      </c>
      <c r="E247" s="41" t="s">
        <v>5</v>
      </c>
    </row>
    <row r="248" spans="1:16" x14ac:dyDescent="0.2">
      <c r="A248" s="37" t="s">
        <v>55</v>
      </c>
      <c r="E248" s="42" t="s">
        <v>4937</v>
      </c>
    </row>
    <row r="249" spans="1:16" x14ac:dyDescent="0.2">
      <c r="A249" t="s">
        <v>57</v>
      </c>
      <c r="E249" s="41" t="s">
        <v>58</v>
      </c>
    </row>
    <row r="250" spans="1:16" x14ac:dyDescent="0.2">
      <c r="A250" t="s">
        <v>49</v>
      </c>
      <c r="B250" s="36" t="s">
        <v>271</v>
      </c>
      <c r="C250" s="36" t="s">
        <v>950</v>
      </c>
      <c r="D250" s="37" t="s">
        <v>5</v>
      </c>
      <c r="E250" s="13" t="s">
        <v>951</v>
      </c>
      <c r="F250" s="38" t="s">
        <v>177</v>
      </c>
      <c r="G250" s="39">
        <v>24</v>
      </c>
      <c r="H250" s="38">
        <v>0</v>
      </c>
      <c r="I250" s="38">
        <f>ROUND(G250*H250,6)</f>
        <v>0</v>
      </c>
      <c r="L250" s="40">
        <v>0</v>
      </c>
      <c r="M250" s="34">
        <f>ROUND(ROUND(L250,2)*ROUND(G250,3),2)</f>
        <v>0</v>
      </c>
      <c r="N250" s="38" t="s">
        <v>488</v>
      </c>
      <c r="O250">
        <f>(M250*21)/100</f>
        <v>0</v>
      </c>
      <c r="P250" t="s">
        <v>27</v>
      </c>
    </row>
    <row r="251" spans="1:16" x14ac:dyDescent="0.2">
      <c r="A251" s="37" t="s">
        <v>54</v>
      </c>
      <c r="E251" s="41" t="s">
        <v>5</v>
      </c>
    </row>
    <row r="252" spans="1:16" x14ac:dyDescent="0.2">
      <c r="A252" s="37" t="s">
        <v>55</v>
      </c>
      <c r="E252" s="42" t="s">
        <v>4937</v>
      </c>
    </row>
    <row r="253" spans="1:16" x14ac:dyDescent="0.2">
      <c r="A253" t="s">
        <v>57</v>
      </c>
      <c r="E253" s="41" t="s">
        <v>58</v>
      </c>
    </row>
    <row r="254" spans="1:16" x14ac:dyDescent="0.2">
      <c r="A254" t="s">
        <v>49</v>
      </c>
      <c r="B254" s="36" t="s">
        <v>275</v>
      </c>
      <c r="C254" s="36" t="s">
        <v>5131</v>
      </c>
      <c r="D254" s="37" t="s">
        <v>5</v>
      </c>
      <c r="E254" s="13" t="s">
        <v>4943</v>
      </c>
      <c r="F254" s="38" t="s">
        <v>177</v>
      </c>
      <c r="G254" s="39">
        <v>24</v>
      </c>
      <c r="H254" s="38">
        <v>0</v>
      </c>
      <c r="I254" s="38">
        <f>ROUND(G254*H254,6)</f>
        <v>0</v>
      </c>
      <c r="L254" s="40">
        <v>0</v>
      </c>
      <c r="M254" s="34">
        <f>ROUND(ROUND(L254,2)*ROUND(G254,3),2)</f>
        <v>0</v>
      </c>
      <c r="N254" s="38" t="s">
        <v>488</v>
      </c>
      <c r="O254">
        <f>(M254*21)/100</f>
        <v>0</v>
      </c>
      <c r="P254" t="s">
        <v>27</v>
      </c>
    </row>
    <row r="255" spans="1:16" x14ac:dyDescent="0.2">
      <c r="A255" s="37" t="s">
        <v>54</v>
      </c>
      <c r="E255" s="41" t="s">
        <v>5</v>
      </c>
    </row>
    <row r="256" spans="1:16" x14ac:dyDescent="0.2">
      <c r="A256" s="37" t="s">
        <v>55</v>
      </c>
      <c r="E256" s="42" t="s">
        <v>4937</v>
      </c>
    </row>
    <row r="257" spans="1:16" x14ac:dyDescent="0.2">
      <c r="A257" t="s">
        <v>57</v>
      </c>
      <c r="E257" s="41" t="s">
        <v>58</v>
      </c>
    </row>
    <row r="258" spans="1:16" x14ac:dyDescent="0.2">
      <c r="A258" t="s">
        <v>49</v>
      </c>
      <c r="B258" s="36" t="s">
        <v>280</v>
      </c>
      <c r="C258" s="36" t="s">
        <v>4938</v>
      </c>
      <c r="D258" s="37" t="s">
        <v>5</v>
      </c>
      <c r="E258" s="13" t="s">
        <v>4939</v>
      </c>
      <c r="F258" s="38" t="s">
        <v>177</v>
      </c>
      <c r="G258" s="39">
        <v>24</v>
      </c>
      <c r="H258" s="38">
        <v>0</v>
      </c>
      <c r="I258" s="38">
        <f>ROUND(G258*H258,6)</f>
        <v>0</v>
      </c>
      <c r="L258" s="40">
        <v>0</v>
      </c>
      <c r="M258" s="34">
        <f>ROUND(ROUND(L258,2)*ROUND(G258,3),2)</f>
        <v>0</v>
      </c>
      <c r="N258" s="38" t="s">
        <v>488</v>
      </c>
      <c r="O258">
        <f>(M258*21)/100</f>
        <v>0</v>
      </c>
      <c r="P258" t="s">
        <v>27</v>
      </c>
    </row>
    <row r="259" spans="1:16" x14ac:dyDescent="0.2">
      <c r="A259" s="37" t="s">
        <v>54</v>
      </c>
      <c r="E259" s="41" t="s">
        <v>5</v>
      </c>
    </row>
    <row r="260" spans="1:16" x14ac:dyDescent="0.2">
      <c r="A260" s="37" t="s">
        <v>55</v>
      </c>
      <c r="E260" s="42" t="s">
        <v>4937</v>
      </c>
    </row>
    <row r="261" spans="1:16" x14ac:dyDescent="0.2">
      <c r="A261" t="s">
        <v>57</v>
      </c>
      <c r="E261" s="41" t="s">
        <v>58</v>
      </c>
    </row>
    <row r="262" spans="1:16" x14ac:dyDescent="0.2">
      <c r="A262" t="s">
        <v>46</v>
      </c>
      <c r="C262" s="33" t="s">
        <v>624</v>
      </c>
      <c r="E262" s="35" t="s">
        <v>625</v>
      </c>
      <c r="J262" s="34">
        <f>0</f>
        <v>0</v>
      </c>
      <c r="K262" s="34">
        <f>0</f>
        <v>0</v>
      </c>
      <c r="L262" s="34">
        <f>0+L263+L267+L271+L275+L279+L283</f>
        <v>0</v>
      </c>
      <c r="M262" s="34">
        <f>0+M263+M267+M271+M275+M279+M283</f>
        <v>0</v>
      </c>
    </row>
    <row r="263" spans="1:16" ht="25.5" x14ac:dyDescent="0.2">
      <c r="A263" t="s">
        <v>49</v>
      </c>
      <c r="B263" s="36" t="s">
        <v>285</v>
      </c>
      <c r="C263" s="36" t="s">
        <v>1718</v>
      </c>
      <c r="D263" s="37" t="s">
        <v>1719</v>
      </c>
      <c r="E263" s="13" t="s">
        <v>4945</v>
      </c>
      <c r="F263" s="38" t="s">
        <v>629</v>
      </c>
      <c r="G263" s="39">
        <v>1.5880000000000001</v>
      </c>
      <c r="H263" s="38">
        <v>0</v>
      </c>
      <c r="I263" s="38">
        <f>ROUND(G263*H263,6)</f>
        <v>0</v>
      </c>
      <c r="L263" s="40">
        <v>0</v>
      </c>
      <c r="M263" s="34">
        <f>ROUND(ROUND(L263,2)*ROUND(G263,3),2)</f>
        <v>0</v>
      </c>
      <c r="N263" s="38" t="s">
        <v>269</v>
      </c>
      <c r="O263">
        <f>(M263*21)/100</f>
        <v>0</v>
      </c>
      <c r="P263" t="s">
        <v>27</v>
      </c>
    </row>
    <row r="264" spans="1:16" x14ac:dyDescent="0.2">
      <c r="A264" s="37" t="s">
        <v>54</v>
      </c>
      <c r="E264" s="41" t="s">
        <v>5</v>
      </c>
    </row>
    <row r="265" spans="1:16" ht="25.5" x14ac:dyDescent="0.2">
      <c r="A265" s="37" t="s">
        <v>55</v>
      </c>
      <c r="E265" s="42" t="s">
        <v>5132</v>
      </c>
    </row>
    <row r="266" spans="1:16" ht="140.25" x14ac:dyDescent="0.2">
      <c r="A266" t="s">
        <v>57</v>
      </c>
      <c r="E266" s="41" t="s">
        <v>645</v>
      </c>
    </row>
    <row r="267" spans="1:16" ht="25.5" x14ac:dyDescent="0.2">
      <c r="A267" t="s">
        <v>49</v>
      </c>
      <c r="B267" s="36" t="s">
        <v>290</v>
      </c>
      <c r="C267" s="36" t="s">
        <v>1579</v>
      </c>
      <c r="D267" s="37" t="s">
        <v>1580</v>
      </c>
      <c r="E267" s="13" t="s">
        <v>5133</v>
      </c>
      <c r="F267" s="38" t="s">
        <v>629</v>
      </c>
      <c r="G267" s="39">
        <v>2</v>
      </c>
      <c r="H267" s="38">
        <v>0</v>
      </c>
      <c r="I267" s="38">
        <f>ROUND(G267*H267,6)</f>
        <v>0</v>
      </c>
      <c r="L267" s="40">
        <v>0</v>
      </c>
      <c r="M267" s="34">
        <f>ROUND(ROUND(L267,2)*ROUND(G267,3),2)</f>
        <v>0</v>
      </c>
      <c r="N267" s="38" t="s">
        <v>269</v>
      </c>
      <c r="O267">
        <f>(M267*21)/100</f>
        <v>0</v>
      </c>
      <c r="P267" t="s">
        <v>27</v>
      </c>
    </row>
    <row r="268" spans="1:16" x14ac:dyDescent="0.2">
      <c r="A268" s="37" t="s">
        <v>54</v>
      </c>
      <c r="E268" s="41" t="s">
        <v>5</v>
      </c>
    </row>
    <row r="269" spans="1:16" x14ac:dyDescent="0.2">
      <c r="A269" s="37" t="s">
        <v>55</v>
      </c>
      <c r="E269" s="42" t="s">
        <v>5134</v>
      </c>
    </row>
    <row r="270" spans="1:16" ht="140.25" x14ac:dyDescent="0.2">
      <c r="A270" t="s">
        <v>57</v>
      </c>
      <c r="E270" s="41" t="s">
        <v>645</v>
      </c>
    </row>
    <row r="271" spans="1:16" ht="25.5" x14ac:dyDescent="0.2">
      <c r="A271" t="s">
        <v>49</v>
      </c>
      <c r="B271" s="36" t="s">
        <v>294</v>
      </c>
      <c r="C271" s="36" t="s">
        <v>634</v>
      </c>
      <c r="D271" s="37" t="s">
        <v>635</v>
      </c>
      <c r="E271" s="13" t="s">
        <v>4947</v>
      </c>
      <c r="F271" s="38" t="s">
        <v>629</v>
      </c>
      <c r="G271" s="39">
        <v>0.252</v>
      </c>
      <c r="H271" s="38">
        <v>0</v>
      </c>
      <c r="I271" s="38">
        <f>ROUND(G271*H271,6)</f>
        <v>0</v>
      </c>
      <c r="L271" s="40">
        <v>0</v>
      </c>
      <c r="M271" s="34">
        <f>ROUND(ROUND(L271,2)*ROUND(G271,3),2)</f>
        <v>0</v>
      </c>
      <c r="N271" s="38" t="s">
        <v>269</v>
      </c>
      <c r="O271">
        <f>(M271*21)/100</f>
        <v>0</v>
      </c>
      <c r="P271" t="s">
        <v>27</v>
      </c>
    </row>
    <row r="272" spans="1:16" x14ac:dyDescent="0.2">
      <c r="A272" s="37" t="s">
        <v>54</v>
      </c>
      <c r="E272" s="41" t="s">
        <v>5</v>
      </c>
    </row>
    <row r="273" spans="1:16" x14ac:dyDescent="0.2">
      <c r="A273" s="37" t="s">
        <v>55</v>
      </c>
      <c r="E273" s="42" t="s">
        <v>5135</v>
      </c>
    </row>
    <row r="274" spans="1:16" ht="140.25" x14ac:dyDescent="0.2">
      <c r="A274" t="s">
        <v>57</v>
      </c>
      <c r="E274" s="41" t="s">
        <v>645</v>
      </c>
    </row>
    <row r="275" spans="1:16" ht="25.5" x14ac:dyDescent="0.2">
      <c r="A275" t="s">
        <v>49</v>
      </c>
      <c r="B275" s="36" t="s">
        <v>298</v>
      </c>
      <c r="C275" s="36" t="s">
        <v>998</v>
      </c>
      <c r="D275" s="37" t="s">
        <v>999</v>
      </c>
      <c r="E275" s="13" t="s">
        <v>4949</v>
      </c>
      <c r="F275" s="38" t="s">
        <v>629</v>
      </c>
      <c r="G275" s="39">
        <v>5</v>
      </c>
      <c r="H275" s="38">
        <v>0</v>
      </c>
      <c r="I275" s="38">
        <f>ROUND(G275*H275,6)</f>
        <v>0</v>
      </c>
      <c r="L275" s="40">
        <v>0</v>
      </c>
      <c r="M275" s="34">
        <f>ROUND(ROUND(L275,2)*ROUND(G275,3),2)</f>
        <v>0</v>
      </c>
      <c r="N275" s="38" t="s">
        <v>269</v>
      </c>
      <c r="O275">
        <f>(M275*21)/100</f>
        <v>0</v>
      </c>
      <c r="P275" t="s">
        <v>27</v>
      </c>
    </row>
    <row r="276" spans="1:16" x14ac:dyDescent="0.2">
      <c r="A276" s="37" t="s">
        <v>54</v>
      </c>
      <c r="E276" s="41" t="s">
        <v>5</v>
      </c>
    </row>
    <row r="277" spans="1:16" x14ac:dyDescent="0.2">
      <c r="A277" s="37" t="s">
        <v>55</v>
      </c>
      <c r="E277" s="42" t="s">
        <v>5136</v>
      </c>
    </row>
    <row r="278" spans="1:16" ht="140.25" x14ac:dyDescent="0.2">
      <c r="A278" t="s">
        <v>57</v>
      </c>
      <c r="E278" s="41" t="s">
        <v>645</v>
      </c>
    </row>
    <row r="279" spans="1:16" ht="38.25" x14ac:dyDescent="0.2">
      <c r="A279" t="s">
        <v>49</v>
      </c>
      <c r="B279" s="36" t="s">
        <v>302</v>
      </c>
      <c r="C279" s="36" t="s">
        <v>792</v>
      </c>
      <c r="D279" s="37" t="s">
        <v>793</v>
      </c>
      <c r="E279" s="13" t="s">
        <v>4951</v>
      </c>
      <c r="F279" s="38" t="s">
        <v>629</v>
      </c>
      <c r="G279" s="39">
        <v>15</v>
      </c>
      <c r="H279" s="38">
        <v>0</v>
      </c>
      <c r="I279" s="38">
        <f>ROUND(G279*H279,6)</f>
        <v>0</v>
      </c>
      <c r="L279" s="40">
        <v>0</v>
      </c>
      <c r="M279" s="34">
        <f>ROUND(ROUND(L279,2)*ROUND(G279,3),2)</f>
        <v>0</v>
      </c>
      <c r="N279" s="38" t="s">
        <v>269</v>
      </c>
      <c r="O279">
        <f>(M279*21)/100</f>
        <v>0</v>
      </c>
      <c r="P279" t="s">
        <v>27</v>
      </c>
    </row>
    <row r="280" spans="1:16" x14ac:dyDescent="0.2">
      <c r="A280" s="37" t="s">
        <v>54</v>
      </c>
      <c r="E280" s="41" t="s">
        <v>5</v>
      </c>
    </row>
    <row r="281" spans="1:16" x14ac:dyDescent="0.2">
      <c r="A281" s="37" t="s">
        <v>55</v>
      </c>
      <c r="E281" s="42" t="s">
        <v>5038</v>
      </c>
    </row>
    <row r="282" spans="1:16" ht="140.25" x14ac:dyDescent="0.2">
      <c r="A282" t="s">
        <v>57</v>
      </c>
      <c r="E282" s="41" t="s">
        <v>645</v>
      </c>
    </row>
    <row r="283" spans="1:16" ht="25.5" x14ac:dyDescent="0.2">
      <c r="A283" t="s">
        <v>49</v>
      </c>
      <c r="B283" s="36" t="s">
        <v>306</v>
      </c>
      <c r="C283" s="36" t="s">
        <v>4877</v>
      </c>
      <c r="D283" s="37" t="s">
        <v>4878</v>
      </c>
      <c r="E283" s="13" t="s">
        <v>4953</v>
      </c>
      <c r="F283" s="38" t="s">
        <v>629</v>
      </c>
      <c r="G283" s="39">
        <v>1.8</v>
      </c>
      <c r="H283" s="38">
        <v>0</v>
      </c>
      <c r="I283" s="38">
        <f>ROUND(G283*H283,6)</f>
        <v>0</v>
      </c>
      <c r="L283" s="40">
        <v>0</v>
      </c>
      <c r="M283" s="34">
        <f>ROUND(ROUND(L283,2)*ROUND(G283,3),2)</f>
        <v>0</v>
      </c>
      <c r="N283" s="38" t="s">
        <v>269</v>
      </c>
      <c r="O283">
        <f>(M283*21)/100</f>
        <v>0</v>
      </c>
      <c r="P283" t="s">
        <v>27</v>
      </c>
    </row>
    <row r="284" spans="1:16" x14ac:dyDescent="0.2">
      <c r="A284" s="37" t="s">
        <v>54</v>
      </c>
      <c r="E284" s="41" t="s">
        <v>5</v>
      </c>
    </row>
    <row r="285" spans="1:16" x14ac:dyDescent="0.2">
      <c r="A285" s="37" t="s">
        <v>55</v>
      </c>
      <c r="E285" s="42" t="s">
        <v>5039</v>
      </c>
    </row>
    <row r="286" spans="1:16" ht="153" x14ac:dyDescent="0.2">
      <c r="A286" t="s">
        <v>57</v>
      </c>
      <c r="E286" s="41" t="s">
        <v>5137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4955</v>
      </c>
      <c r="M3" s="43">
        <f>Rekapitulace!C74</f>
        <v>0</v>
      </c>
      <c r="N3" s="25" t="s">
        <v>0</v>
      </c>
      <c r="O3" t="s">
        <v>23</v>
      </c>
      <c r="P3" t="s">
        <v>27</v>
      </c>
    </row>
    <row r="4" spans="1:20" ht="32.1" customHeight="1" x14ac:dyDescent="0.2">
      <c r="A4" s="28" t="s">
        <v>20</v>
      </c>
      <c r="B4" s="29" t="s">
        <v>28</v>
      </c>
      <c r="C4" s="2" t="s">
        <v>4955</v>
      </c>
      <c r="D4" s="9"/>
      <c r="E4" s="3" t="s">
        <v>4956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COUNTIFS(L8:L331,"=0",A8:A331,"P")+COUNTIFS(L8:L331,"",A8:A331,"P")+SUM(Q8:Q331)</f>
        <v>80</v>
      </c>
    </row>
    <row r="8" spans="1:20" x14ac:dyDescent="0.2">
      <c r="A8" t="s">
        <v>44</v>
      </c>
      <c r="C8" s="30" t="s">
        <v>5140</v>
      </c>
      <c r="E8" s="32" t="s">
        <v>5139</v>
      </c>
      <c r="J8" s="31">
        <f>0+J9+J46+J111+J216+J253+J310</f>
        <v>0</v>
      </c>
      <c r="K8" s="31">
        <f>0+K9+K46+K111+K216+K253+K310</f>
        <v>0</v>
      </c>
      <c r="L8" s="31">
        <f>0+L9+L46+L111+L216+L253+L310</f>
        <v>0</v>
      </c>
      <c r="M8" s="31">
        <f>0+M9+M46+M111+M216+M253+M310</f>
        <v>0</v>
      </c>
    </row>
    <row r="9" spans="1:20" x14ac:dyDescent="0.2">
      <c r="A9" t="s">
        <v>46</v>
      </c>
      <c r="C9" s="33" t="s">
        <v>88</v>
      </c>
      <c r="E9" s="35" t="s">
        <v>501</v>
      </c>
      <c r="J9" s="34">
        <f>0</f>
        <v>0</v>
      </c>
      <c r="K9" s="34">
        <f>0</f>
        <v>0</v>
      </c>
      <c r="L9" s="34">
        <f>0+L10+L14+L18+L22+L26+L30+L34+L38+L42</f>
        <v>0</v>
      </c>
      <c r="M9" s="34">
        <f>0+M10+M14+M18+M22+M26+M30+M34+M38+M42</f>
        <v>0</v>
      </c>
    </row>
    <row r="10" spans="1:20" x14ac:dyDescent="0.2">
      <c r="A10" t="s">
        <v>49</v>
      </c>
      <c r="B10" s="36" t="s">
        <v>47</v>
      </c>
      <c r="C10" s="36" t="s">
        <v>4885</v>
      </c>
      <c r="D10" s="37" t="s">
        <v>5</v>
      </c>
      <c r="E10" s="13" t="s">
        <v>2315</v>
      </c>
      <c r="F10" s="38" t="s">
        <v>4886</v>
      </c>
      <c r="G10" s="39">
        <v>1868</v>
      </c>
      <c r="H10" s="38">
        <v>0</v>
      </c>
      <c r="I10" s="38">
        <f>ROUND(G10*H10,6)</f>
        <v>0</v>
      </c>
      <c r="L10" s="40">
        <v>0</v>
      </c>
      <c r="M10" s="34">
        <f>ROUND(ROUND(L10,2)*ROUND(G10,3),2)</f>
        <v>0</v>
      </c>
      <c r="N10" s="38" t="s">
        <v>269</v>
      </c>
      <c r="O10">
        <f>(M10*21)/100</f>
        <v>0</v>
      </c>
      <c r="P10" t="s">
        <v>27</v>
      </c>
    </row>
    <row r="11" spans="1:20" x14ac:dyDescent="0.2">
      <c r="A11" s="37" t="s">
        <v>54</v>
      </c>
      <c r="E11" s="41" t="s">
        <v>5</v>
      </c>
    </row>
    <row r="12" spans="1:20" ht="25.5" x14ac:dyDescent="0.2">
      <c r="A12" s="37" t="s">
        <v>55</v>
      </c>
      <c r="E12" s="42" t="s">
        <v>5141</v>
      </c>
    </row>
    <row r="13" spans="1:20" x14ac:dyDescent="0.2">
      <c r="A13" t="s">
        <v>57</v>
      </c>
      <c r="E13" s="41" t="s">
        <v>2308</v>
      </c>
    </row>
    <row r="14" spans="1:20" x14ac:dyDescent="0.2">
      <c r="A14" t="s">
        <v>49</v>
      </c>
      <c r="B14" s="36" t="s">
        <v>27</v>
      </c>
      <c r="C14" s="36" t="s">
        <v>502</v>
      </c>
      <c r="D14" s="37" t="s">
        <v>5</v>
      </c>
      <c r="E14" s="13" t="s">
        <v>503</v>
      </c>
      <c r="F14" s="38" t="s">
        <v>504</v>
      </c>
      <c r="G14" s="39">
        <v>1868</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5142</v>
      </c>
    </row>
    <row r="17" spans="1:16" x14ac:dyDescent="0.2">
      <c r="A17" t="s">
        <v>57</v>
      </c>
      <c r="E17" s="41" t="s">
        <v>58</v>
      </c>
    </row>
    <row r="18" spans="1:16" x14ac:dyDescent="0.2">
      <c r="A18" t="s">
        <v>49</v>
      </c>
      <c r="B18" s="36" t="s">
        <v>26</v>
      </c>
      <c r="C18" s="36" t="s">
        <v>1732</v>
      </c>
      <c r="D18" s="37" t="s">
        <v>5</v>
      </c>
      <c r="E18" s="13" t="s">
        <v>1733</v>
      </c>
      <c r="F18" s="38" t="s">
        <v>283</v>
      </c>
      <c r="G18" s="39">
        <v>12.824</v>
      </c>
      <c r="H18" s="38">
        <v>0</v>
      </c>
      <c r="I18" s="38">
        <f>ROUND(G18*H18,6)</f>
        <v>0</v>
      </c>
      <c r="L18" s="40">
        <v>0</v>
      </c>
      <c r="M18" s="34">
        <f>ROUND(ROUND(L18,2)*ROUND(G18,3),2)</f>
        <v>0</v>
      </c>
      <c r="N18" s="38" t="s">
        <v>488</v>
      </c>
      <c r="O18">
        <f>(M18*21)/100</f>
        <v>0</v>
      </c>
      <c r="P18" t="s">
        <v>27</v>
      </c>
    </row>
    <row r="19" spans="1:16" x14ac:dyDescent="0.2">
      <c r="A19" s="37" t="s">
        <v>54</v>
      </c>
      <c r="E19" s="41" t="s">
        <v>5</v>
      </c>
    </row>
    <row r="20" spans="1:16" ht="38.25" x14ac:dyDescent="0.2">
      <c r="A20" s="37" t="s">
        <v>55</v>
      </c>
      <c r="E20" s="42" t="s">
        <v>5143</v>
      </c>
    </row>
    <row r="21" spans="1:16" x14ac:dyDescent="0.2">
      <c r="A21" t="s">
        <v>57</v>
      </c>
      <c r="E21" s="41" t="s">
        <v>58</v>
      </c>
    </row>
    <row r="22" spans="1:16" x14ac:dyDescent="0.2">
      <c r="A22" t="s">
        <v>49</v>
      </c>
      <c r="B22" s="36" t="s">
        <v>65</v>
      </c>
      <c r="C22" s="36" t="s">
        <v>1599</v>
      </c>
      <c r="D22" s="37" t="s">
        <v>5</v>
      </c>
      <c r="E22" s="13" t="s">
        <v>1600</v>
      </c>
      <c r="F22" s="38" t="s">
        <v>283</v>
      </c>
      <c r="G22" s="39">
        <v>1159.54</v>
      </c>
      <c r="H22" s="38">
        <v>0</v>
      </c>
      <c r="I22" s="38">
        <f>ROUND(G22*H22,6)</f>
        <v>0</v>
      </c>
      <c r="L22" s="40">
        <v>0</v>
      </c>
      <c r="M22" s="34">
        <f>ROUND(ROUND(L22,2)*ROUND(G22,3),2)</f>
        <v>0</v>
      </c>
      <c r="N22" s="38" t="s">
        <v>488</v>
      </c>
      <c r="O22">
        <f>(M22*21)/100</f>
        <v>0</v>
      </c>
      <c r="P22" t="s">
        <v>27</v>
      </c>
    </row>
    <row r="23" spans="1:16" x14ac:dyDescent="0.2">
      <c r="A23" s="37" t="s">
        <v>54</v>
      </c>
      <c r="E23" s="41" t="s">
        <v>5</v>
      </c>
    </row>
    <row r="24" spans="1:16" ht="63.75" x14ac:dyDescent="0.2">
      <c r="A24" s="37" t="s">
        <v>55</v>
      </c>
      <c r="E24" s="42" t="s">
        <v>5144</v>
      </c>
    </row>
    <row r="25" spans="1:16" x14ac:dyDescent="0.2">
      <c r="A25" t="s">
        <v>57</v>
      </c>
      <c r="E25" s="41" t="s">
        <v>58</v>
      </c>
    </row>
    <row r="26" spans="1:16" x14ac:dyDescent="0.2">
      <c r="A26" t="s">
        <v>49</v>
      </c>
      <c r="B26" s="36" t="s">
        <v>69</v>
      </c>
      <c r="C26" s="36" t="s">
        <v>286</v>
      </c>
      <c r="D26" s="37" t="s">
        <v>5</v>
      </c>
      <c r="E26" s="13" t="s">
        <v>287</v>
      </c>
      <c r="F26" s="38" t="s">
        <v>288</v>
      </c>
      <c r="G26" s="39">
        <v>100</v>
      </c>
      <c r="H26" s="38">
        <v>0</v>
      </c>
      <c r="I26" s="38">
        <f>ROUND(G26*H26,6)</f>
        <v>0</v>
      </c>
      <c r="L26" s="40">
        <v>0</v>
      </c>
      <c r="M26" s="34">
        <f>ROUND(ROUND(L26,2)*ROUND(G26,3),2)</f>
        <v>0</v>
      </c>
      <c r="N26" s="38" t="s">
        <v>488</v>
      </c>
      <c r="O26">
        <f>(M26*21)/100</f>
        <v>0</v>
      </c>
      <c r="P26" t="s">
        <v>27</v>
      </c>
    </row>
    <row r="27" spans="1:16" x14ac:dyDescent="0.2">
      <c r="A27" s="37" t="s">
        <v>54</v>
      </c>
      <c r="E27" s="41" t="s">
        <v>5</v>
      </c>
    </row>
    <row r="28" spans="1:16" ht="63.75" x14ac:dyDescent="0.2">
      <c r="A28" s="37" t="s">
        <v>55</v>
      </c>
      <c r="E28" s="42" t="s">
        <v>5145</v>
      </c>
    </row>
    <row r="29" spans="1:16" x14ac:dyDescent="0.2">
      <c r="A29" t="s">
        <v>57</v>
      </c>
      <c r="E29" s="41" t="s">
        <v>58</v>
      </c>
    </row>
    <row r="30" spans="1:16" x14ac:dyDescent="0.2">
      <c r="A30" t="s">
        <v>49</v>
      </c>
      <c r="B30" s="36" t="s">
        <v>73</v>
      </c>
      <c r="C30" s="36" t="s">
        <v>291</v>
      </c>
      <c r="D30" s="37" t="s">
        <v>5</v>
      </c>
      <c r="E30" s="13" t="s">
        <v>292</v>
      </c>
      <c r="F30" s="38" t="s">
        <v>283</v>
      </c>
      <c r="G30" s="39">
        <v>1159.54</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5146</v>
      </c>
    </row>
    <row r="33" spans="1:16" x14ac:dyDescent="0.2">
      <c r="A33" t="s">
        <v>57</v>
      </c>
      <c r="E33" s="41" t="s">
        <v>58</v>
      </c>
    </row>
    <row r="34" spans="1:16" x14ac:dyDescent="0.2">
      <c r="A34" t="s">
        <v>49</v>
      </c>
      <c r="B34" s="36" t="s">
        <v>77</v>
      </c>
      <c r="C34" s="36" t="s">
        <v>4152</v>
      </c>
      <c r="D34" s="37" t="s">
        <v>5</v>
      </c>
      <c r="E34" s="13" t="s">
        <v>4153</v>
      </c>
      <c r="F34" s="38" t="s">
        <v>283</v>
      </c>
      <c r="G34" s="39">
        <v>7.8979999999999997</v>
      </c>
      <c r="H34" s="38">
        <v>0</v>
      </c>
      <c r="I34" s="38">
        <f>ROUND(G34*H34,6)</f>
        <v>0</v>
      </c>
      <c r="L34" s="40">
        <v>0</v>
      </c>
      <c r="M34" s="34">
        <f>ROUND(ROUND(L34,2)*ROUND(G34,3),2)</f>
        <v>0</v>
      </c>
      <c r="N34" s="38" t="s">
        <v>488</v>
      </c>
      <c r="O34">
        <f>(M34*21)/100</f>
        <v>0</v>
      </c>
      <c r="P34" t="s">
        <v>27</v>
      </c>
    </row>
    <row r="35" spans="1:16" x14ac:dyDescent="0.2">
      <c r="A35" s="37" t="s">
        <v>54</v>
      </c>
      <c r="E35" s="41" t="s">
        <v>5</v>
      </c>
    </row>
    <row r="36" spans="1:16" ht="38.25" x14ac:dyDescent="0.2">
      <c r="A36" s="37" t="s">
        <v>55</v>
      </c>
      <c r="E36" s="42" t="s">
        <v>5147</v>
      </c>
    </row>
    <row r="37" spans="1:16" x14ac:dyDescent="0.2">
      <c r="A37" t="s">
        <v>57</v>
      </c>
      <c r="E37" s="41" t="s">
        <v>58</v>
      </c>
    </row>
    <row r="38" spans="1:16" x14ac:dyDescent="0.2">
      <c r="A38" t="s">
        <v>49</v>
      </c>
      <c r="B38" s="36" t="s">
        <v>81</v>
      </c>
      <c r="C38" s="36" t="s">
        <v>4891</v>
      </c>
      <c r="D38" s="37" t="s">
        <v>5</v>
      </c>
      <c r="E38" s="13" t="s">
        <v>4892</v>
      </c>
      <c r="F38" s="38" t="s">
        <v>504</v>
      </c>
      <c r="G38" s="39">
        <v>3646</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5148</v>
      </c>
    </row>
    <row r="41" spans="1:16" x14ac:dyDescent="0.2">
      <c r="A41" t="s">
        <v>57</v>
      </c>
      <c r="E41" s="41" t="s">
        <v>58</v>
      </c>
    </row>
    <row r="42" spans="1:16" x14ac:dyDescent="0.2">
      <c r="A42" t="s">
        <v>49</v>
      </c>
      <c r="B42" s="36" t="s">
        <v>85</v>
      </c>
      <c r="C42" s="36" t="s">
        <v>4818</v>
      </c>
      <c r="D42" s="37" t="s">
        <v>5</v>
      </c>
      <c r="E42" s="13" t="s">
        <v>4819</v>
      </c>
      <c r="F42" s="38" t="s">
        <v>283</v>
      </c>
      <c r="G42" s="39">
        <v>2.024</v>
      </c>
      <c r="H42" s="38">
        <v>0</v>
      </c>
      <c r="I42" s="38">
        <f>ROUND(G42*H42,6)</f>
        <v>0</v>
      </c>
      <c r="L42" s="40">
        <v>0</v>
      </c>
      <c r="M42" s="34">
        <f>ROUND(ROUND(L42,2)*ROUND(G42,3),2)</f>
        <v>0</v>
      </c>
      <c r="N42" s="38" t="s">
        <v>488</v>
      </c>
      <c r="O42">
        <f>(M42*21)/100</f>
        <v>0</v>
      </c>
      <c r="P42" t="s">
        <v>27</v>
      </c>
    </row>
    <row r="43" spans="1:16" x14ac:dyDescent="0.2">
      <c r="A43" s="37" t="s">
        <v>54</v>
      </c>
      <c r="E43" s="41" t="s">
        <v>5</v>
      </c>
    </row>
    <row r="44" spans="1:16" ht="25.5" x14ac:dyDescent="0.2">
      <c r="A44" s="37" t="s">
        <v>55</v>
      </c>
      <c r="E44" s="42" t="s">
        <v>5149</v>
      </c>
    </row>
    <row r="45" spans="1:16" x14ac:dyDescent="0.2">
      <c r="A45" t="s">
        <v>57</v>
      </c>
      <c r="E45" s="41" t="s">
        <v>58</v>
      </c>
    </row>
    <row r="46" spans="1:16" x14ac:dyDescent="0.2">
      <c r="A46" t="s">
        <v>46</v>
      </c>
      <c r="C46" s="33" t="s">
        <v>313</v>
      </c>
      <c r="E46" s="35" t="s">
        <v>4894</v>
      </c>
      <c r="J46" s="34">
        <f>0</f>
        <v>0</v>
      </c>
      <c r="K46" s="34">
        <f>0</f>
        <v>0</v>
      </c>
      <c r="L46" s="34">
        <f>0+L47+L51+L55+L59+L63+L67+L71+L75+L79+L83+L87+L91+L95+L99+L103+L107</f>
        <v>0</v>
      </c>
      <c r="M46" s="34">
        <f>0+M47+M51+M55+M59+M63+M67+M71+M75+M79+M83+M87+M91+M95+M99+M103+M107</f>
        <v>0</v>
      </c>
    </row>
    <row r="47" spans="1:16" x14ac:dyDescent="0.2">
      <c r="A47" t="s">
        <v>49</v>
      </c>
      <c r="B47" s="36" t="s">
        <v>88</v>
      </c>
      <c r="C47" s="36" t="s">
        <v>2850</v>
      </c>
      <c r="D47" s="37" t="s">
        <v>5</v>
      </c>
      <c r="E47" s="13" t="s">
        <v>2851</v>
      </c>
      <c r="F47" s="38" t="s">
        <v>288</v>
      </c>
      <c r="G47" s="39">
        <v>45</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5150</v>
      </c>
    </row>
    <row r="50" spans="1:16" x14ac:dyDescent="0.2">
      <c r="A50" t="s">
        <v>57</v>
      </c>
      <c r="E50" s="41" t="s">
        <v>58</v>
      </c>
    </row>
    <row r="51" spans="1:16" ht="25.5" x14ac:dyDescent="0.2">
      <c r="A51" t="s">
        <v>49</v>
      </c>
      <c r="B51" s="36" t="s">
        <v>91</v>
      </c>
      <c r="C51" s="36" t="s">
        <v>295</v>
      </c>
      <c r="D51" s="37" t="s">
        <v>5</v>
      </c>
      <c r="E51" s="13" t="s">
        <v>296</v>
      </c>
      <c r="F51" s="38" t="s">
        <v>288</v>
      </c>
      <c r="G51" s="39">
        <v>2361</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5151</v>
      </c>
    </row>
    <row r="54" spans="1:16" x14ac:dyDescent="0.2">
      <c r="A54" t="s">
        <v>57</v>
      </c>
      <c r="E54" s="41" t="s">
        <v>58</v>
      </c>
    </row>
    <row r="55" spans="1:16" x14ac:dyDescent="0.2">
      <c r="A55" t="s">
        <v>49</v>
      </c>
      <c r="B55" s="36" t="s">
        <v>95</v>
      </c>
      <c r="C55" s="36" t="s">
        <v>5152</v>
      </c>
      <c r="D55" s="37" t="s">
        <v>5</v>
      </c>
      <c r="E55" s="13" t="s">
        <v>5153</v>
      </c>
      <c r="F55" s="38" t="s">
        <v>288</v>
      </c>
      <c r="G55" s="39">
        <v>100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5154</v>
      </c>
    </row>
    <row r="58" spans="1:16" x14ac:dyDescent="0.2">
      <c r="A58" t="s">
        <v>57</v>
      </c>
      <c r="E58" s="41" t="s">
        <v>58</v>
      </c>
    </row>
    <row r="59" spans="1:16" x14ac:dyDescent="0.2">
      <c r="A59" t="s">
        <v>49</v>
      </c>
      <c r="B59" s="36" t="s">
        <v>98</v>
      </c>
      <c r="C59" s="36" t="s">
        <v>299</v>
      </c>
      <c r="D59" s="37" t="s">
        <v>5</v>
      </c>
      <c r="E59" s="13" t="s">
        <v>300</v>
      </c>
      <c r="F59" s="38" t="s">
        <v>288</v>
      </c>
      <c r="G59" s="39">
        <v>2406</v>
      </c>
      <c r="H59" s="38">
        <v>0</v>
      </c>
      <c r="I59" s="38">
        <f>ROUND(G59*H59,6)</f>
        <v>0</v>
      </c>
      <c r="L59" s="40">
        <v>0</v>
      </c>
      <c r="M59" s="34">
        <f>ROUND(ROUND(L59,2)*ROUND(G59,3),2)</f>
        <v>0</v>
      </c>
      <c r="N59" s="38" t="s">
        <v>488</v>
      </c>
      <c r="O59">
        <f>(M59*21)/100</f>
        <v>0</v>
      </c>
      <c r="P59" t="s">
        <v>27</v>
      </c>
    </row>
    <row r="60" spans="1:16" x14ac:dyDescent="0.2">
      <c r="A60" s="37" t="s">
        <v>54</v>
      </c>
      <c r="E60" s="41" t="s">
        <v>5</v>
      </c>
    </row>
    <row r="61" spans="1:16" ht="25.5" x14ac:dyDescent="0.2">
      <c r="A61" s="37" t="s">
        <v>55</v>
      </c>
      <c r="E61" s="42" t="s">
        <v>5155</v>
      </c>
    </row>
    <row r="62" spans="1:16" x14ac:dyDescent="0.2">
      <c r="A62" t="s">
        <v>57</v>
      </c>
      <c r="E62" s="41" t="s">
        <v>58</v>
      </c>
    </row>
    <row r="63" spans="1:16" ht="25.5" x14ac:dyDescent="0.2">
      <c r="A63" t="s">
        <v>49</v>
      </c>
      <c r="B63" s="36" t="s">
        <v>101</v>
      </c>
      <c r="C63" s="36" t="s">
        <v>4897</v>
      </c>
      <c r="D63" s="37" t="s">
        <v>5</v>
      </c>
      <c r="E63" s="13" t="s">
        <v>4898</v>
      </c>
      <c r="F63" s="38" t="s">
        <v>288</v>
      </c>
      <c r="G63" s="39">
        <v>30</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5156</v>
      </c>
    </row>
    <row r="66" spans="1:16" x14ac:dyDescent="0.2">
      <c r="A66" t="s">
        <v>57</v>
      </c>
      <c r="E66" s="41" t="s">
        <v>58</v>
      </c>
    </row>
    <row r="67" spans="1:16" ht="25.5" x14ac:dyDescent="0.2">
      <c r="A67" t="s">
        <v>49</v>
      </c>
      <c r="B67" s="36" t="s">
        <v>105</v>
      </c>
      <c r="C67" s="36" t="s">
        <v>803</v>
      </c>
      <c r="D67" s="37" t="s">
        <v>5</v>
      </c>
      <c r="E67" s="13" t="s">
        <v>5157</v>
      </c>
      <c r="F67" s="38" t="s">
        <v>288</v>
      </c>
      <c r="G67" s="39">
        <v>20</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5158</v>
      </c>
    </row>
    <row r="70" spans="1:16" x14ac:dyDescent="0.2">
      <c r="A70" t="s">
        <v>57</v>
      </c>
      <c r="E70" s="41" t="s">
        <v>58</v>
      </c>
    </row>
    <row r="71" spans="1:16" ht="25.5" x14ac:dyDescent="0.2">
      <c r="A71" t="s">
        <v>49</v>
      </c>
      <c r="B71" s="36" t="s">
        <v>108</v>
      </c>
      <c r="C71" s="36" t="s">
        <v>5159</v>
      </c>
      <c r="D71" s="37" t="s">
        <v>5</v>
      </c>
      <c r="E71" s="13" t="s">
        <v>5160</v>
      </c>
      <c r="F71" s="38" t="s">
        <v>288</v>
      </c>
      <c r="G71" s="39">
        <v>20</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5161</v>
      </c>
    </row>
    <row r="74" spans="1:16" x14ac:dyDescent="0.2">
      <c r="A74" t="s">
        <v>57</v>
      </c>
      <c r="E74" s="41" t="s">
        <v>58</v>
      </c>
    </row>
    <row r="75" spans="1:16" x14ac:dyDescent="0.2">
      <c r="A75" t="s">
        <v>49</v>
      </c>
      <c r="B75" s="36" t="s">
        <v>111</v>
      </c>
      <c r="C75" s="36" t="s">
        <v>1019</v>
      </c>
      <c r="D75" s="37" t="s">
        <v>5</v>
      </c>
      <c r="E75" s="13" t="s">
        <v>1020</v>
      </c>
      <c r="F75" s="38" t="s">
        <v>504</v>
      </c>
      <c r="G75" s="39">
        <v>2</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5013</v>
      </c>
    </row>
    <row r="78" spans="1:16" x14ac:dyDescent="0.2">
      <c r="A78" t="s">
        <v>57</v>
      </c>
      <c r="E78" s="41" t="s">
        <v>58</v>
      </c>
    </row>
    <row r="79" spans="1:16" x14ac:dyDescent="0.2">
      <c r="A79" t="s">
        <v>49</v>
      </c>
      <c r="B79" s="36" t="s">
        <v>115</v>
      </c>
      <c r="C79" s="36" t="s">
        <v>1022</v>
      </c>
      <c r="D79" s="37" t="s">
        <v>5</v>
      </c>
      <c r="E79" s="13" t="s">
        <v>1023</v>
      </c>
      <c r="F79" s="38" t="s">
        <v>504</v>
      </c>
      <c r="G79" s="39">
        <v>2</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5013</v>
      </c>
    </row>
    <row r="82" spans="1:16" x14ac:dyDescent="0.2">
      <c r="A82" t="s">
        <v>57</v>
      </c>
      <c r="E82" s="41" t="s">
        <v>58</v>
      </c>
    </row>
    <row r="83" spans="1:16" ht="25.5" x14ac:dyDescent="0.2">
      <c r="A83" t="s">
        <v>49</v>
      </c>
      <c r="B83" s="36" t="s">
        <v>118</v>
      </c>
      <c r="C83" s="36" t="s">
        <v>5162</v>
      </c>
      <c r="D83" s="37" t="s">
        <v>5</v>
      </c>
      <c r="E83" s="13" t="s">
        <v>5163</v>
      </c>
      <c r="F83" s="38" t="s">
        <v>52</v>
      </c>
      <c r="G83" s="39">
        <v>10</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5164</v>
      </c>
    </row>
    <row r="86" spans="1:16" x14ac:dyDescent="0.2">
      <c r="A86" t="s">
        <v>57</v>
      </c>
      <c r="E86" s="41" t="s">
        <v>58</v>
      </c>
    </row>
    <row r="87" spans="1:16" ht="25.5" x14ac:dyDescent="0.2">
      <c r="A87" t="s">
        <v>49</v>
      </c>
      <c r="B87" s="36" t="s">
        <v>122</v>
      </c>
      <c r="C87" s="36" t="s">
        <v>1028</v>
      </c>
      <c r="D87" s="37" t="s">
        <v>5</v>
      </c>
      <c r="E87" s="13" t="s">
        <v>1029</v>
      </c>
      <c r="F87" s="38" t="s">
        <v>52</v>
      </c>
      <c r="G87" s="39">
        <v>10</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5165</v>
      </c>
    </row>
    <row r="90" spans="1:16" x14ac:dyDescent="0.2">
      <c r="A90" t="s">
        <v>57</v>
      </c>
      <c r="E90" s="41" t="s">
        <v>58</v>
      </c>
    </row>
    <row r="91" spans="1:16" x14ac:dyDescent="0.2">
      <c r="A91" t="s">
        <v>49</v>
      </c>
      <c r="B91" s="36" t="s">
        <v>125</v>
      </c>
      <c r="C91" s="36" t="s">
        <v>5166</v>
      </c>
      <c r="D91" s="37" t="s">
        <v>5</v>
      </c>
      <c r="E91" s="13" t="s">
        <v>5167</v>
      </c>
      <c r="F91" s="38" t="s">
        <v>52</v>
      </c>
      <c r="G91" s="39">
        <v>100</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5168</v>
      </c>
    </row>
    <row r="94" spans="1:16" x14ac:dyDescent="0.2">
      <c r="A94" t="s">
        <v>57</v>
      </c>
      <c r="E94" s="41" t="s">
        <v>58</v>
      </c>
    </row>
    <row r="95" spans="1:16" ht="25.5" x14ac:dyDescent="0.2">
      <c r="A95" t="s">
        <v>49</v>
      </c>
      <c r="B95" s="36" t="s">
        <v>129</v>
      </c>
      <c r="C95" s="36" t="s">
        <v>4834</v>
      </c>
      <c r="D95" s="37" t="s">
        <v>5</v>
      </c>
      <c r="E95" s="13" t="s">
        <v>4835</v>
      </c>
      <c r="F95" s="38" t="s">
        <v>52</v>
      </c>
      <c r="G95" s="39">
        <v>16</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5169</v>
      </c>
    </row>
    <row r="98" spans="1:16" x14ac:dyDescent="0.2">
      <c r="A98" t="s">
        <v>57</v>
      </c>
      <c r="E98" s="41" t="s">
        <v>58</v>
      </c>
    </row>
    <row r="99" spans="1:16" ht="25.5" x14ac:dyDescent="0.2">
      <c r="A99" t="s">
        <v>49</v>
      </c>
      <c r="B99" s="36" t="s">
        <v>133</v>
      </c>
      <c r="C99" s="36" t="s">
        <v>5170</v>
      </c>
      <c r="D99" s="37" t="s">
        <v>5</v>
      </c>
      <c r="E99" s="13" t="s">
        <v>5171</v>
      </c>
      <c r="F99" s="38" t="s">
        <v>52</v>
      </c>
      <c r="G99" s="39">
        <v>3</v>
      </c>
      <c r="H99" s="38">
        <v>0</v>
      </c>
      <c r="I99" s="38">
        <f>ROUND(G99*H99,6)</f>
        <v>0</v>
      </c>
      <c r="L99" s="40">
        <v>0</v>
      </c>
      <c r="M99" s="34">
        <f>ROUND(ROUND(L99,2)*ROUND(G99,3),2)</f>
        <v>0</v>
      </c>
      <c r="N99" s="38" t="s">
        <v>488</v>
      </c>
      <c r="O99">
        <f>(M99*21)/100</f>
        <v>0</v>
      </c>
      <c r="P99" t="s">
        <v>27</v>
      </c>
    </row>
    <row r="100" spans="1:16" x14ac:dyDescent="0.2">
      <c r="A100" s="37" t="s">
        <v>54</v>
      </c>
      <c r="E100" s="41" t="s">
        <v>5</v>
      </c>
    </row>
    <row r="101" spans="1:16" x14ac:dyDescent="0.2">
      <c r="A101" s="37" t="s">
        <v>55</v>
      </c>
      <c r="E101" s="42" t="s">
        <v>5172</v>
      </c>
    </row>
    <row r="102" spans="1:16" x14ac:dyDescent="0.2">
      <c r="A102" t="s">
        <v>57</v>
      </c>
      <c r="E102" s="41" t="s">
        <v>58</v>
      </c>
    </row>
    <row r="103" spans="1:16" ht="25.5" x14ac:dyDescent="0.2">
      <c r="A103" t="s">
        <v>49</v>
      </c>
      <c r="B103" s="36" t="s">
        <v>137</v>
      </c>
      <c r="C103" s="36" t="s">
        <v>5173</v>
      </c>
      <c r="D103" s="37" t="s">
        <v>5</v>
      </c>
      <c r="E103" s="13" t="s">
        <v>5174</v>
      </c>
      <c r="F103" s="38" t="s">
        <v>52</v>
      </c>
      <c r="G103" s="39">
        <v>3</v>
      </c>
      <c r="H103" s="38">
        <v>0</v>
      </c>
      <c r="I103" s="38">
        <f>ROUND(G103*H103,6)</f>
        <v>0</v>
      </c>
      <c r="L103" s="40">
        <v>0</v>
      </c>
      <c r="M103" s="34">
        <f>ROUND(ROUND(L103,2)*ROUND(G103,3),2)</f>
        <v>0</v>
      </c>
      <c r="N103" s="38" t="s">
        <v>488</v>
      </c>
      <c r="O103">
        <f>(M103*21)/100</f>
        <v>0</v>
      </c>
      <c r="P103" t="s">
        <v>27</v>
      </c>
    </row>
    <row r="104" spans="1:16" x14ac:dyDescent="0.2">
      <c r="A104" s="37" t="s">
        <v>54</v>
      </c>
      <c r="E104" s="41" t="s">
        <v>5</v>
      </c>
    </row>
    <row r="105" spans="1:16" x14ac:dyDescent="0.2">
      <c r="A105" s="37" t="s">
        <v>55</v>
      </c>
      <c r="E105" s="42" t="s">
        <v>5175</v>
      </c>
    </row>
    <row r="106" spans="1:16" x14ac:dyDescent="0.2">
      <c r="A106" t="s">
        <v>57</v>
      </c>
      <c r="E106" s="41" t="s">
        <v>58</v>
      </c>
    </row>
    <row r="107" spans="1:16" ht="38.25" x14ac:dyDescent="0.2">
      <c r="A107" t="s">
        <v>49</v>
      </c>
      <c r="B107" s="36" t="s">
        <v>141</v>
      </c>
      <c r="C107" s="36" t="s">
        <v>5176</v>
      </c>
      <c r="D107" s="37" t="s">
        <v>5</v>
      </c>
      <c r="E107" s="13" t="s">
        <v>5177</v>
      </c>
      <c r="F107" s="38" t="s">
        <v>819</v>
      </c>
      <c r="G107" s="39">
        <v>100</v>
      </c>
      <c r="H107" s="38">
        <v>0</v>
      </c>
      <c r="I107" s="38">
        <f>ROUND(G107*H107,6)</f>
        <v>0</v>
      </c>
      <c r="L107" s="40">
        <v>0</v>
      </c>
      <c r="M107" s="34">
        <f>ROUND(ROUND(L107,2)*ROUND(G107,3),2)</f>
        <v>0</v>
      </c>
      <c r="N107" s="38" t="s">
        <v>488</v>
      </c>
      <c r="O107">
        <f>(M107*21)/100</f>
        <v>0</v>
      </c>
      <c r="P107" t="s">
        <v>27</v>
      </c>
    </row>
    <row r="108" spans="1:16" x14ac:dyDescent="0.2">
      <c r="A108" s="37" t="s">
        <v>54</v>
      </c>
      <c r="E108" s="41" t="s">
        <v>5</v>
      </c>
    </row>
    <row r="109" spans="1:16" x14ac:dyDescent="0.2">
      <c r="A109" s="37" t="s">
        <v>55</v>
      </c>
      <c r="E109" s="42" t="s">
        <v>5168</v>
      </c>
    </row>
    <row r="110" spans="1:16" x14ac:dyDescent="0.2">
      <c r="A110" t="s">
        <v>57</v>
      </c>
      <c r="E110" s="41" t="s">
        <v>58</v>
      </c>
    </row>
    <row r="111" spans="1:16" x14ac:dyDescent="0.2">
      <c r="A111" t="s">
        <v>46</v>
      </c>
      <c r="C111" s="33" t="s">
        <v>329</v>
      </c>
      <c r="E111" s="35" t="s">
        <v>1013</v>
      </c>
      <c r="J111" s="34">
        <f>0</f>
        <v>0</v>
      </c>
      <c r="K111" s="34">
        <f>0</f>
        <v>0</v>
      </c>
      <c r="L111" s="34">
        <f>0+L112+L116+L120+L124+L128+L132+L136+L140+L144+L148+L152+L156+L160+L164+L168+L172+L176+L180+L184+L188+L192+L196+L200+L204+L208+L212</f>
        <v>0</v>
      </c>
      <c r="M111" s="34">
        <f>0+M112+M116+M120+M124+M128+M132+M136+M140+M144+M148+M152+M156+M160+M164+M168+M172+M176+M180+M184+M188+M192+M196+M200+M204+M208+M212</f>
        <v>0</v>
      </c>
    </row>
    <row r="112" spans="1:16" ht="25.5" x14ac:dyDescent="0.2">
      <c r="A112" t="s">
        <v>49</v>
      </c>
      <c r="B112" s="36" t="s">
        <v>145</v>
      </c>
      <c r="C112" s="36" t="s">
        <v>4979</v>
      </c>
      <c r="D112" s="37" t="s">
        <v>5</v>
      </c>
      <c r="E112" s="13" t="s">
        <v>4980</v>
      </c>
      <c r="F112" s="38" t="s">
        <v>52</v>
      </c>
      <c r="G112" s="39">
        <v>20</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x14ac:dyDescent="0.2">
      <c r="A114" s="37" t="s">
        <v>55</v>
      </c>
      <c r="E114" s="42" t="s">
        <v>5178</v>
      </c>
    </row>
    <row r="115" spans="1:16" x14ac:dyDescent="0.2">
      <c r="A115" t="s">
        <v>57</v>
      </c>
      <c r="E115" s="41" t="s">
        <v>58</v>
      </c>
    </row>
    <row r="116" spans="1:16" x14ac:dyDescent="0.2">
      <c r="A116" t="s">
        <v>49</v>
      </c>
      <c r="B116" s="36" t="s">
        <v>148</v>
      </c>
      <c r="C116" s="36" t="s">
        <v>5071</v>
      </c>
      <c r="D116" s="37" t="s">
        <v>5</v>
      </c>
      <c r="E116" s="13" t="s">
        <v>5072</v>
      </c>
      <c r="F116" s="38" t="s">
        <v>52</v>
      </c>
      <c r="G116" s="39">
        <v>1</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x14ac:dyDescent="0.2">
      <c r="A118" s="37" t="s">
        <v>55</v>
      </c>
      <c r="E118" s="42" t="s">
        <v>5179</v>
      </c>
    </row>
    <row r="119" spans="1:16" x14ac:dyDescent="0.2">
      <c r="A119" t="s">
        <v>57</v>
      </c>
      <c r="E119" s="41" t="s">
        <v>58</v>
      </c>
    </row>
    <row r="120" spans="1:16" x14ac:dyDescent="0.2">
      <c r="A120" t="s">
        <v>49</v>
      </c>
      <c r="B120" s="36" t="s">
        <v>152</v>
      </c>
      <c r="C120" s="36" t="s">
        <v>5180</v>
      </c>
      <c r="D120" s="37" t="s">
        <v>5</v>
      </c>
      <c r="E120" s="13" t="s">
        <v>5181</v>
      </c>
      <c r="F120" s="38" t="s">
        <v>288</v>
      </c>
      <c r="G120" s="39">
        <v>180</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x14ac:dyDescent="0.2">
      <c r="A122" s="37" t="s">
        <v>55</v>
      </c>
      <c r="E122" s="42" t="s">
        <v>5182</v>
      </c>
    </row>
    <row r="123" spans="1:16" x14ac:dyDescent="0.2">
      <c r="A123" t="s">
        <v>57</v>
      </c>
      <c r="E123" s="41" t="s">
        <v>58</v>
      </c>
    </row>
    <row r="124" spans="1:16" x14ac:dyDescent="0.2">
      <c r="A124" t="s">
        <v>49</v>
      </c>
      <c r="B124" s="36" t="s">
        <v>156</v>
      </c>
      <c r="C124" s="36" t="s">
        <v>5183</v>
      </c>
      <c r="D124" s="37" t="s">
        <v>5</v>
      </c>
      <c r="E124" s="13" t="s">
        <v>5184</v>
      </c>
      <c r="F124" s="38" t="s">
        <v>288</v>
      </c>
      <c r="G124" s="39">
        <v>2087</v>
      </c>
      <c r="H124" s="38">
        <v>0</v>
      </c>
      <c r="I124" s="38">
        <f>ROUND(G124*H124,6)</f>
        <v>0</v>
      </c>
      <c r="L124" s="40">
        <v>0</v>
      </c>
      <c r="M124" s="34">
        <f>ROUND(ROUND(L124,2)*ROUND(G124,3),2)</f>
        <v>0</v>
      </c>
      <c r="N124" s="38" t="s">
        <v>488</v>
      </c>
      <c r="O124">
        <f>(M124*21)/100</f>
        <v>0</v>
      </c>
      <c r="P124" t="s">
        <v>27</v>
      </c>
    </row>
    <row r="125" spans="1:16" x14ac:dyDescent="0.2">
      <c r="A125" s="37" t="s">
        <v>54</v>
      </c>
      <c r="E125" s="41" t="s">
        <v>5</v>
      </c>
    </row>
    <row r="126" spans="1:16" x14ac:dyDescent="0.2">
      <c r="A126" s="37" t="s">
        <v>55</v>
      </c>
      <c r="E126" s="42" t="s">
        <v>5185</v>
      </c>
    </row>
    <row r="127" spans="1:16" x14ac:dyDescent="0.2">
      <c r="A127" t="s">
        <v>57</v>
      </c>
      <c r="E127" s="41" t="s">
        <v>58</v>
      </c>
    </row>
    <row r="128" spans="1:16" ht="25.5" x14ac:dyDescent="0.2">
      <c r="A128" t="s">
        <v>49</v>
      </c>
      <c r="B128" s="36" t="s">
        <v>159</v>
      </c>
      <c r="C128" s="36" t="s">
        <v>5186</v>
      </c>
      <c r="D128" s="37" t="s">
        <v>5</v>
      </c>
      <c r="E128" s="13" t="s">
        <v>5187</v>
      </c>
      <c r="F128" s="38" t="s">
        <v>52</v>
      </c>
      <c r="G128" s="39">
        <v>3</v>
      </c>
      <c r="H128" s="38">
        <v>0</v>
      </c>
      <c r="I128" s="38">
        <f>ROUND(G128*H128,6)</f>
        <v>0</v>
      </c>
      <c r="L128" s="40">
        <v>0</v>
      </c>
      <c r="M128" s="34">
        <f>ROUND(ROUND(L128,2)*ROUND(G128,3),2)</f>
        <v>0</v>
      </c>
      <c r="N128" s="38" t="s">
        <v>488</v>
      </c>
      <c r="O128">
        <f>(M128*21)/100</f>
        <v>0</v>
      </c>
      <c r="P128" t="s">
        <v>27</v>
      </c>
    </row>
    <row r="129" spans="1:16" x14ac:dyDescent="0.2">
      <c r="A129" s="37" t="s">
        <v>54</v>
      </c>
      <c r="E129" s="41" t="s">
        <v>5</v>
      </c>
    </row>
    <row r="130" spans="1:16" x14ac:dyDescent="0.2">
      <c r="A130" s="37" t="s">
        <v>55</v>
      </c>
      <c r="E130" s="42" t="s">
        <v>5188</v>
      </c>
    </row>
    <row r="131" spans="1:16" x14ac:dyDescent="0.2">
      <c r="A131" t="s">
        <v>57</v>
      </c>
      <c r="E131" s="41" t="s">
        <v>58</v>
      </c>
    </row>
    <row r="132" spans="1:16" ht="25.5" x14ac:dyDescent="0.2">
      <c r="A132" t="s">
        <v>49</v>
      </c>
      <c r="B132" s="36" t="s">
        <v>163</v>
      </c>
      <c r="C132" s="36" t="s">
        <v>5189</v>
      </c>
      <c r="D132" s="37" t="s">
        <v>5</v>
      </c>
      <c r="E132" s="13" t="s">
        <v>5190</v>
      </c>
      <c r="F132" s="38" t="s">
        <v>52</v>
      </c>
      <c r="G132" s="39">
        <v>3</v>
      </c>
      <c r="H132" s="38">
        <v>0</v>
      </c>
      <c r="I132" s="38">
        <f>ROUND(G132*H132,6)</f>
        <v>0</v>
      </c>
      <c r="L132" s="40">
        <v>0</v>
      </c>
      <c r="M132" s="34">
        <f>ROUND(ROUND(L132,2)*ROUND(G132,3),2)</f>
        <v>0</v>
      </c>
      <c r="N132" s="38" t="s">
        <v>488</v>
      </c>
      <c r="O132">
        <f>(M132*21)/100</f>
        <v>0</v>
      </c>
      <c r="P132" t="s">
        <v>27</v>
      </c>
    </row>
    <row r="133" spans="1:16" x14ac:dyDescent="0.2">
      <c r="A133" s="37" t="s">
        <v>54</v>
      </c>
      <c r="E133" s="41" t="s">
        <v>5</v>
      </c>
    </row>
    <row r="134" spans="1:16" x14ac:dyDescent="0.2">
      <c r="A134" s="37" t="s">
        <v>55</v>
      </c>
      <c r="E134" s="42" t="s">
        <v>5191</v>
      </c>
    </row>
    <row r="135" spans="1:16" x14ac:dyDescent="0.2">
      <c r="A135" t="s">
        <v>57</v>
      </c>
      <c r="E135" s="41" t="s">
        <v>58</v>
      </c>
    </row>
    <row r="136" spans="1:16" ht="25.5" x14ac:dyDescent="0.2">
      <c r="A136" t="s">
        <v>49</v>
      </c>
      <c r="B136" s="36" t="s">
        <v>166</v>
      </c>
      <c r="C136" s="36" t="s">
        <v>5192</v>
      </c>
      <c r="D136" s="37" t="s">
        <v>5</v>
      </c>
      <c r="E136" s="13" t="s">
        <v>5193</v>
      </c>
      <c r="F136" s="38" t="s">
        <v>52</v>
      </c>
      <c r="G136" s="39">
        <v>5</v>
      </c>
      <c r="H136" s="38">
        <v>0</v>
      </c>
      <c r="I136" s="38">
        <f>ROUND(G136*H136,6)</f>
        <v>0</v>
      </c>
      <c r="L136" s="40">
        <v>0</v>
      </c>
      <c r="M136" s="34">
        <f>ROUND(ROUND(L136,2)*ROUND(G136,3),2)</f>
        <v>0</v>
      </c>
      <c r="N136" s="38" t="s">
        <v>488</v>
      </c>
      <c r="O136">
        <f>(M136*21)/100</f>
        <v>0</v>
      </c>
      <c r="P136" t="s">
        <v>27</v>
      </c>
    </row>
    <row r="137" spans="1:16" x14ac:dyDescent="0.2">
      <c r="A137" s="37" t="s">
        <v>54</v>
      </c>
      <c r="E137" s="41" t="s">
        <v>5</v>
      </c>
    </row>
    <row r="138" spans="1:16" ht="38.25" x14ac:dyDescent="0.2">
      <c r="A138" s="37" t="s">
        <v>55</v>
      </c>
      <c r="E138" s="42" t="s">
        <v>5194</v>
      </c>
    </row>
    <row r="139" spans="1:16" x14ac:dyDescent="0.2">
      <c r="A139" t="s">
        <v>57</v>
      </c>
      <c r="E139" s="41" t="s">
        <v>58</v>
      </c>
    </row>
    <row r="140" spans="1:16" ht="25.5" x14ac:dyDescent="0.2">
      <c r="A140" t="s">
        <v>49</v>
      </c>
      <c r="B140" s="36" t="s">
        <v>170</v>
      </c>
      <c r="C140" s="36" t="s">
        <v>840</v>
      </c>
      <c r="D140" s="37" t="s">
        <v>5</v>
      </c>
      <c r="E140" s="13" t="s">
        <v>841</v>
      </c>
      <c r="F140" s="38" t="s">
        <v>52</v>
      </c>
      <c r="G140" s="39">
        <v>4</v>
      </c>
      <c r="H140" s="38">
        <v>0</v>
      </c>
      <c r="I140" s="38">
        <f>ROUND(G140*H140,6)</f>
        <v>0</v>
      </c>
      <c r="L140" s="40">
        <v>0</v>
      </c>
      <c r="M140" s="34">
        <f>ROUND(ROUND(L140,2)*ROUND(G140,3),2)</f>
        <v>0</v>
      </c>
      <c r="N140" s="38" t="s">
        <v>488</v>
      </c>
      <c r="O140">
        <f>(M140*21)/100</f>
        <v>0</v>
      </c>
      <c r="P140" t="s">
        <v>27</v>
      </c>
    </row>
    <row r="141" spans="1:16" x14ac:dyDescent="0.2">
      <c r="A141" s="37" t="s">
        <v>54</v>
      </c>
      <c r="E141" s="41" t="s">
        <v>5</v>
      </c>
    </row>
    <row r="142" spans="1:16" ht="38.25" x14ac:dyDescent="0.2">
      <c r="A142" s="37" t="s">
        <v>55</v>
      </c>
      <c r="E142" s="42" t="s">
        <v>5195</v>
      </c>
    </row>
    <row r="143" spans="1:16" x14ac:dyDescent="0.2">
      <c r="A143" t="s">
        <v>57</v>
      </c>
      <c r="E143" s="41" t="s">
        <v>58</v>
      </c>
    </row>
    <row r="144" spans="1:16" ht="25.5" x14ac:dyDescent="0.2">
      <c r="A144" t="s">
        <v>49</v>
      </c>
      <c r="B144" s="36" t="s">
        <v>174</v>
      </c>
      <c r="C144" s="36" t="s">
        <v>2772</v>
      </c>
      <c r="D144" s="37" t="s">
        <v>5</v>
      </c>
      <c r="E144" s="13" t="s">
        <v>2773</v>
      </c>
      <c r="F144" s="38" t="s">
        <v>288</v>
      </c>
      <c r="G144" s="39">
        <v>660</v>
      </c>
      <c r="H144" s="38">
        <v>0</v>
      </c>
      <c r="I144" s="38">
        <f>ROUND(G144*H144,6)</f>
        <v>0</v>
      </c>
      <c r="L144" s="40">
        <v>0</v>
      </c>
      <c r="M144" s="34">
        <f>ROUND(ROUND(L144,2)*ROUND(G144,3),2)</f>
        <v>0</v>
      </c>
      <c r="N144" s="38" t="s">
        <v>488</v>
      </c>
      <c r="O144">
        <f>(M144*21)/100</f>
        <v>0</v>
      </c>
      <c r="P144" t="s">
        <v>27</v>
      </c>
    </row>
    <row r="145" spans="1:16" x14ac:dyDescent="0.2">
      <c r="A145" s="37" t="s">
        <v>54</v>
      </c>
      <c r="E145" s="41" t="s">
        <v>5</v>
      </c>
    </row>
    <row r="146" spans="1:16" ht="38.25" x14ac:dyDescent="0.2">
      <c r="A146" s="37" t="s">
        <v>55</v>
      </c>
      <c r="E146" s="42" t="s">
        <v>5196</v>
      </c>
    </row>
    <row r="147" spans="1:16" x14ac:dyDescent="0.2">
      <c r="A147" t="s">
        <v>57</v>
      </c>
      <c r="E147" s="41" t="s">
        <v>58</v>
      </c>
    </row>
    <row r="148" spans="1:16" ht="25.5" x14ac:dyDescent="0.2">
      <c r="A148" t="s">
        <v>49</v>
      </c>
      <c r="B148" s="36" t="s">
        <v>179</v>
      </c>
      <c r="C148" s="36" t="s">
        <v>850</v>
      </c>
      <c r="D148" s="37" t="s">
        <v>5</v>
      </c>
      <c r="E148" s="13" t="s">
        <v>851</v>
      </c>
      <c r="F148" s="38" t="s">
        <v>288</v>
      </c>
      <c r="G148" s="39">
        <v>609</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ht="25.5" x14ac:dyDescent="0.2">
      <c r="A150" s="37" t="s">
        <v>55</v>
      </c>
      <c r="E150" s="42" t="s">
        <v>5197</v>
      </c>
    </row>
    <row r="151" spans="1:16" x14ac:dyDescent="0.2">
      <c r="A151" t="s">
        <v>57</v>
      </c>
      <c r="E151" s="41" t="s">
        <v>58</v>
      </c>
    </row>
    <row r="152" spans="1:16" ht="25.5" x14ac:dyDescent="0.2">
      <c r="A152" t="s">
        <v>49</v>
      </c>
      <c r="B152" s="36" t="s">
        <v>184</v>
      </c>
      <c r="C152" s="36" t="s">
        <v>860</v>
      </c>
      <c r="D152" s="37" t="s">
        <v>5</v>
      </c>
      <c r="E152" s="13" t="s">
        <v>861</v>
      </c>
      <c r="F152" s="38" t="s">
        <v>52</v>
      </c>
      <c r="G152" s="39">
        <v>64</v>
      </c>
      <c r="H152" s="38">
        <v>0</v>
      </c>
      <c r="I152" s="38">
        <f>ROUND(G152*H152,6)</f>
        <v>0</v>
      </c>
      <c r="L152" s="40">
        <v>0</v>
      </c>
      <c r="M152" s="34">
        <f>ROUND(ROUND(L152,2)*ROUND(G152,3),2)</f>
        <v>0</v>
      </c>
      <c r="N152" s="38" t="s">
        <v>488</v>
      </c>
      <c r="O152">
        <f>(M152*21)/100</f>
        <v>0</v>
      </c>
      <c r="P152" t="s">
        <v>27</v>
      </c>
    </row>
    <row r="153" spans="1:16" x14ac:dyDescent="0.2">
      <c r="A153" s="37" t="s">
        <v>54</v>
      </c>
      <c r="E153" s="41" t="s">
        <v>5</v>
      </c>
    </row>
    <row r="154" spans="1:16" ht="38.25" x14ac:dyDescent="0.2">
      <c r="A154" s="37" t="s">
        <v>55</v>
      </c>
      <c r="E154" s="42" t="s">
        <v>5198</v>
      </c>
    </row>
    <row r="155" spans="1:16" x14ac:dyDescent="0.2">
      <c r="A155" t="s">
        <v>57</v>
      </c>
      <c r="E155" s="41" t="s">
        <v>58</v>
      </c>
    </row>
    <row r="156" spans="1:16" ht="25.5" x14ac:dyDescent="0.2">
      <c r="A156" t="s">
        <v>49</v>
      </c>
      <c r="B156" s="36" t="s">
        <v>188</v>
      </c>
      <c r="C156" s="36" t="s">
        <v>862</v>
      </c>
      <c r="D156" s="37" t="s">
        <v>5</v>
      </c>
      <c r="E156" s="13" t="s">
        <v>863</v>
      </c>
      <c r="F156" s="38" t="s">
        <v>52</v>
      </c>
      <c r="G156" s="39">
        <v>62</v>
      </c>
      <c r="H156" s="38">
        <v>0</v>
      </c>
      <c r="I156" s="38">
        <f>ROUND(G156*H156,6)</f>
        <v>0</v>
      </c>
      <c r="L156" s="40">
        <v>0</v>
      </c>
      <c r="M156" s="34">
        <f>ROUND(ROUND(L156,2)*ROUND(G156,3),2)</f>
        <v>0</v>
      </c>
      <c r="N156" s="38" t="s">
        <v>488</v>
      </c>
      <c r="O156">
        <f>(M156*21)/100</f>
        <v>0</v>
      </c>
      <c r="P156" t="s">
        <v>27</v>
      </c>
    </row>
    <row r="157" spans="1:16" x14ac:dyDescent="0.2">
      <c r="A157" s="37" t="s">
        <v>54</v>
      </c>
      <c r="E157" s="41" t="s">
        <v>5</v>
      </c>
    </row>
    <row r="158" spans="1:16" ht="38.25" x14ac:dyDescent="0.2">
      <c r="A158" s="37" t="s">
        <v>55</v>
      </c>
      <c r="E158" s="42" t="s">
        <v>5199</v>
      </c>
    </row>
    <row r="159" spans="1:16" x14ac:dyDescent="0.2">
      <c r="A159" t="s">
        <v>57</v>
      </c>
      <c r="E159" s="41" t="s">
        <v>58</v>
      </c>
    </row>
    <row r="160" spans="1:16" x14ac:dyDescent="0.2">
      <c r="A160" t="s">
        <v>49</v>
      </c>
      <c r="B160" s="36" t="s">
        <v>192</v>
      </c>
      <c r="C160" s="36" t="s">
        <v>1115</v>
      </c>
      <c r="D160" s="37" t="s">
        <v>5</v>
      </c>
      <c r="E160" s="13" t="s">
        <v>1116</v>
      </c>
      <c r="F160" s="38" t="s">
        <v>288</v>
      </c>
      <c r="G160" s="39">
        <v>70</v>
      </c>
      <c r="H160" s="38">
        <v>0</v>
      </c>
      <c r="I160" s="38">
        <f>ROUND(G160*H160,6)</f>
        <v>0</v>
      </c>
      <c r="L160" s="40">
        <v>0</v>
      </c>
      <c r="M160" s="34">
        <f>ROUND(ROUND(L160,2)*ROUND(G160,3),2)</f>
        <v>0</v>
      </c>
      <c r="N160" s="38" t="s">
        <v>488</v>
      </c>
      <c r="O160">
        <f>(M160*21)/100</f>
        <v>0</v>
      </c>
      <c r="P160" t="s">
        <v>27</v>
      </c>
    </row>
    <row r="161" spans="1:16" x14ac:dyDescent="0.2">
      <c r="A161" s="37" t="s">
        <v>54</v>
      </c>
      <c r="E161" s="41" t="s">
        <v>5</v>
      </c>
    </row>
    <row r="162" spans="1:16" x14ac:dyDescent="0.2">
      <c r="A162" s="37" t="s">
        <v>55</v>
      </c>
      <c r="E162" s="42" t="s">
        <v>5200</v>
      </c>
    </row>
    <row r="163" spans="1:16" x14ac:dyDescent="0.2">
      <c r="A163" t="s">
        <v>57</v>
      </c>
      <c r="E163" s="41" t="s">
        <v>58</v>
      </c>
    </row>
    <row r="164" spans="1:16" x14ac:dyDescent="0.2">
      <c r="A164" t="s">
        <v>49</v>
      </c>
      <c r="B164" s="36" t="s">
        <v>196</v>
      </c>
      <c r="C164" s="36" t="s">
        <v>864</v>
      </c>
      <c r="D164" s="37" t="s">
        <v>5</v>
      </c>
      <c r="E164" s="13" t="s">
        <v>865</v>
      </c>
      <c r="F164" s="38" t="s">
        <v>52</v>
      </c>
      <c r="G164" s="39">
        <v>100</v>
      </c>
      <c r="H164" s="38">
        <v>0</v>
      </c>
      <c r="I164" s="38">
        <f>ROUND(G164*H164,6)</f>
        <v>0</v>
      </c>
      <c r="L164" s="40">
        <v>0</v>
      </c>
      <c r="M164" s="34">
        <f>ROUND(ROUND(L164,2)*ROUND(G164,3),2)</f>
        <v>0</v>
      </c>
      <c r="N164" s="38" t="s">
        <v>488</v>
      </c>
      <c r="O164">
        <f>(M164*21)/100</f>
        <v>0</v>
      </c>
      <c r="P164" t="s">
        <v>27</v>
      </c>
    </row>
    <row r="165" spans="1:16" x14ac:dyDescent="0.2">
      <c r="A165" s="37" t="s">
        <v>54</v>
      </c>
      <c r="E165" s="41" t="s">
        <v>5</v>
      </c>
    </row>
    <row r="166" spans="1:16" x14ac:dyDescent="0.2">
      <c r="A166" s="37" t="s">
        <v>55</v>
      </c>
      <c r="E166" s="42" t="s">
        <v>5201</v>
      </c>
    </row>
    <row r="167" spans="1:16" x14ac:dyDescent="0.2">
      <c r="A167" t="s">
        <v>57</v>
      </c>
      <c r="E167" s="41" t="s">
        <v>58</v>
      </c>
    </row>
    <row r="168" spans="1:16" x14ac:dyDescent="0.2">
      <c r="A168" t="s">
        <v>49</v>
      </c>
      <c r="B168" s="36" t="s">
        <v>200</v>
      </c>
      <c r="C168" s="36" t="s">
        <v>2815</v>
      </c>
      <c r="D168" s="37" t="s">
        <v>5</v>
      </c>
      <c r="E168" s="13" t="s">
        <v>2816</v>
      </c>
      <c r="F168" s="38" t="s">
        <v>52</v>
      </c>
      <c r="G168" s="39">
        <v>30</v>
      </c>
      <c r="H168" s="38">
        <v>0</v>
      </c>
      <c r="I168" s="38">
        <f>ROUND(G168*H168,6)</f>
        <v>0</v>
      </c>
      <c r="L168" s="40">
        <v>0</v>
      </c>
      <c r="M168" s="34">
        <f>ROUND(ROUND(L168,2)*ROUND(G168,3),2)</f>
        <v>0</v>
      </c>
      <c r="N168" s="38" t="s">
        <v>488</v>
      </c>
      <c r="O168">
        <f>(M168*21)/100</f>
        <v>0</v>
      </c>
      <c r="P168" t="s">
        <v>27</v>
      </c>
    </row>
    <row r="169" spans="1:16" x14ac:dyDescent="0.2">
      <c r="A169" s="37" t="s">
        <v>54</v>
      </c>
      <c r="E169" s="41" t="s">
        <v>5</v>
      </c>
    </row>
    <row r="170" spans="1:16" x14ac:dyDescent="0.2">
      <c r="A170" s="37" t="s">
        <v>55</v>
      </c>
      <c r="E170" s="42" t="s">
        <v>5202</v>
      </c>
    </row>
    <row r="171" spans="1:16" x14ac:dyDescent="0.2">
      <c r="A171" t="s">
        <v>57</v>
      </c>
      <c r="E171" s="41" t="s">
        <v>58</v>
      </c>
    </row>
    <row r="172" spans="1:16" ht="25.5" x14ac:dyDescent="0.2">
      <c r="A172" t="s">
        <v>49</v>
      </c>
      <c r="B172" s="36" t="s">
        <v>203</v>
      </c>
      <c r="C172" s="36" t="s">
        <v>5203</v>
      </c>
      <c r="D172" s="37" t="s">
        <v>5</v>
      </c>
      <c r="E172" s="13" t="s">
        <v>5204</v>
      </c>
      <c r="F172" s="38" t="s">
        <v>52</v>
      </c>
      <c r="G172" s="39">
        <v>1</v>
      </c>
      <c r="H172" s="38">
        <v>0</v>
      </c>
      <c r="I172" s="38">
        <f>ROUND(G172*H172,6)</f>
        <v>0</v>
      </c>
      <c r="L172" s="40">
        <v>0</v>
      </c>
      <c r="M172" s="34">
        <f>ROUND(ROUND(L172,2)*ROUND(G172,3),2)</f>
        <v>0</v>
      </c>
      <c r="N172" s="38" t="s">
        <v>488</v>
      </c>
      <c r="O172">
        <f>(M172*21)/100</f>
        <v>0</v>
      </c>
      <c r="P172" t="s">
        <v>27</v>
      </c>
    </row>
    <row r="173" spans="1:16" x14ac:dyDescent="0.2">
      <c r="A173" s="37" t="s">
        <v>54</v>
      </c>
      <c r="E173" s="41" t="s">
        <v>5</v>
      </c>
    </row>
    <row r="174" spans="1:16" x14ac:dyDescent="0.2">
      <c r="A174" s="37" t="s">
        <v>55</v>
      </c>
      <c r="E174" s="42" t="s">
        <v>5205</v>
      </c>
    </row>
    <row r="175" spans="1:16" x14ac:dyDescent="0.2">
      <c r="A175" t="s">
        <v>57</v>
      </c>
      <c r="E175" s="41" t="s">
        <v>58</v>
      </c>
    </row>
    <row r="176" spans="1:16" x14ac:dyDescent="0.2">
      <c r="A176" t="s">
        <v>49</v>
      </c>
      <c r="B176" s="36" t="s">
        <v>207</v>
      </c>
      <c r="C176" s="36" t="s">
        <v>2779</v>
      </c>
      <c r="D176" s="37" t="s">
        <v>5</v>
      </c>
      <c r="E176" s="13" t="s">
        <v>2780</v>
      </c>
      <c r="F176" s="38" t="s">
        <v>52</v>
      </c>
      <c r="G176" s="39">
        <v>1</v>
      </c>
      <c r="H176" s="38">
        <v>0</v>
      </c>
      <c r="I176" s="38">
        <f>ROUND(G176*H176,6)</f>
        <v>0</v>
      </c>
      <c r="L176" s="40">
        <v>0</v>
      </c>
      <c r="M176" s="34">
        <f>ROUND(ROUND(L176,2)*ROUND(G176,3),2)</f>
        <v>0</v>
      </c>
      <c r="N176" s="38" t="s">
        <v>488</v>
      </c>
      <c r="O176">
        <f>(M176*21)/100</f>
        <v>0</v>
      </c>
      <c r="P176" t="s">
        <v>27</v>
      </c>
    </row>
    <row r="177" spans="1:16" x14ac:dyDescent="0.2">
      <c r="A177" s="37" t="s">
        <v>54</v>
      </c>
      <c r="E177" s="41" t="s">
        <v>5</v>
      </c>
    </row>
    <row r="178" spans="1:16" x14ac:dyDescent="0.2">
      <c r="A178" s="37" t="s">
        <v>55</v>
      </c>
      <c r="E178" s="42" t="s">
        <v>5206</v>
      </c>
    </row>
    <row r="179" spans="1:16" x14ac:dyDescent="0.2">
      <c r="A179" t="s">
        <v>57</v>
      </c>
      <c r="E179" s="41" t="s">
        <v>58</v>
      </c>
    </row>
    <row r="180" spans="1:16" x14ac:dyDescent="0.2">
      <c r="A180" t="s">
        <v>49</v>
      </c>
      <c r="B180" s="36" t="s">
        <v>211</v>
      </c>
      <c r="C180" s="36" t="s">
        <v>5207</v>
      </c>
      <c r="D180" s="37" t="s">
        <v>5</v>
      </c>
      <c r="E180" s="13" t="s">
        <v>5208</v>
      </c>
      <c r="F180" s="38" t="s">
        <v>52</v>
      </c>
      <c r="G180" s="39">
        <v>1</v>
      </c>
      <c r="H180" s="38">
        <v>0</v>
      </c>
      <c r="I180" s="38">
        <f>ROUND(G180*H180,6)</f>
        <v>0</v>
      </c>
      <c r="L180" s="40">
        <v>0</v>
      </c>
      <c r="M180" s="34">
        <f>ROUND(ROUND(L180,2)*ROUND(G180,3),2)</f>
        <v>0</v>
      </c>
      <c r="N180" s="38" t="s">
        <v>488</v>
      </c>
      <c r="O180">
        <f>(M180*21)/100</f>
        <v>0</v>
      </c>
      <c r="P180" t="s">
        <v>27</v>
      </c>
    </row>
    <row r="181" spans="1:16" x14ac:dyDescent="0.2">
      <c r="A181" s="37" t="s">
        <v>54</v>
      </c>
      <c r="E181" s="41" t="s">
        <v>5</v>
      </c>
    </row>
    <row r="182" spans="1:16" x14ac:dyDescent="0.2">
      <c r="A182" s="37" t="s">
        <v>55</v>
      </c>
      <c r="E182" s="42" t="s">
        <v>5209</v>
      </c>
    </row>
    <row r="183" spans="1:16" x14ac:dyDescent="0.2">
      <c r="A183" t="s">
        <v>57</v>
      </c>
      <c r="E183" s="41" t="s">
        <v>58</v>
      </c>
    </row>
    <row r="184" spans="1:16" ht="25.5" x14ac:dyDescent="0.2">
      <c r="A184" t="s">
        <v>49</v>
      </c>
      <c r="B184" s="36" t="s">
        <v>214</v>
      </c>
      <c r="C184" s="36" t="s">
        <v>5210</v>
      </c>
      <c r="D184" s="37" t="s">
        <v>5</v>
      </c>
      <c r="E184" s="13" t="s">
        <v>5211</v>
      </c>
      <c r="F184" s="38" t="s">
        <v>52</v>
      </c>
      <c r="G184" s="39">
        <v>1</v>
      </c>
      <c r="H184" s="38">
        <v>0</v>
      </c>
      <c r="I184" s="38">
        <f>ROUND(G184*H184,6)</f>
        <v>0</v>
      </c>
      <c r="L184" s="40">
        <v>0</v>
      </c>
      <c r="M184" s="34">
        <f>ROUND(ROUND(L184,2)*ROUND(G184,3),2)</f>
        <v>0</v>
      </c>
      <c r="N184" s="38" t="s">
        <v>488</v>
      </c>
      <c r="O184">
        <f>(M184*21)/100</f>
        <v>0</v>
      </c>
      <c r="P184" t="s">
        <v>27</v>
      </c>
    </row>
    <row r="185" spans="1:16" x14ac:dyDescent="0.2">
      <c r="A185" s="37" t="s">
        <v>54</v>
      </c>
      <c r="E185" s="41" t="s">
        <v>5</v>
      </c>
    </row>
    <row r="186" spans="1:16" x14ac:dyDescent="0.2">
      <c r="A186" s="37" t="s">
        <v>55</v>
      </c>
      <c r="E186" s="42" t="s">
        <v>5212</v>
      </c>
    </row>
    <row r="187" spans="1:16" x14ac:dyDescent="0.2">
      <c r="A187" t="s">
        <v>57</v>
      </c>
      <c r="E187" s="41" t="s">
        <v>58</v>
      </c>
    </row>
    <row r="188" spans="1:16" ht="25.5" x14ac:dyDescent="0.2">
      <c r="A188" t="s">
        <v>49</v>
      </c>
      <c r="B188" s="36" t="s">
        <v>218</v>
      </c>
      <c r="C188" s="36" t="s">
        <v>5213</v>
      </c>
      <c r="D188" s="37" t="s">
        <v>5</v>
      </c>
      <c r="E188" s="13" t="s">
        <v>5214</v>
      </c>
      <c r="F188" s="38" t="s">
        <v>52</v>
      </c>
      <c r="G188" s="39">
        <v>1</v>
      </c>
      <c r="H188" s="38">
        <v>0</v>
      </c>
      <c r="I188" s="38">
        <f>ROUND(G188*H188,6)</f>
        <v>0</v>
      </c>
      <c r="L188" s="40">
        <v>0</v>
      </c>
      <c r="M188" s="34">
        <f>ROUND(ROUND(L188,2)*ROUND(G188,3),2)</f>
        <v>0</v>
      </c>
      <c r="N188" s="38" t="s">
        <v>488</v>
      </c>
      <c r="O188">
        <f>(M188*21)/100</f>
        <v>0</v>
      </c>
      <c r="P188" t="s">
        <v>27</v>
      </c>
    </row>
    <row r="189" spans="1:16" x14ac:dyDescent="0.2">
      <c r="A189" s="37" t="s">
        <v>54</v>
      </c>
      <c r="E189" s="41" t="s">
        <v>5</v>
      </c>
    </row>
    <row r="190" spans="1:16" x14ac:dyDescent="0.2">
      <c r="A190" s="37" t="s">
        <v>55</v>
      </c>
      <c r="E190" s="42" t="s">
        <v>5215</v>
      </c>
    </row>
    <row r="191" spans="1:16" x14ac:dyDescent="0.2">
      <c r="A191" t="s">
        <v>57</v>
      </c>
      <c r="E191" s="41" t="s">
        <v>58</v>
      </c>
    </row>
    <row r="192" spans="1:16" ht="25.5" x14ac:dyDescent="0.2">
      <c r="A192" t="s">
        <v>49</v>
      </c>
      <c r="B192" s="36" t="s">
        <v>222</v>
      </c>
      <c r="C192" s="36" t="s">
        <v>5216</v>
      </c>
      <c r="D192" s="37" t="s">
        <v>5</v>
      </c>
      <c r="E192" s="13" t="s">
        <v>5217</v>
      </c>
      <c r="F192" s="38" t="s">
        <v>52</v>
      </c>
      <c r="G192" s="39">
        <v>1</v>
      </c>
      <c r="H192" s="38">
        <v>0</v>
      </c>
      <c r="I192" s="38">
        <f>ROUND(G192*H192,6)</f>
        <v>0</v>
      </c>
      <c r="L192" s="40">
        <v>0</v>
      </c>
      <c r="M192" s="34">
        <f>ROUND(ROUND(L192,2)*ROUND(G192,3),2)</f>
        <v>0</v>
      </c>
      <c r="N192" s="38" t="s">
        <v>488</v>
      </c>
      <c r="O192">
        <f>(M192*21)/100</f>
        <v>0</v>
      </c>
      <c r="P192" t="s">
        <v>27</v>
      </c>
    </row>
    <row r="193" spans="1:16" x14ac:dyDescent="0.2">
      <c r="A193" s="37" t="s">
        <v>54</v>
      </c>
      <c r="E193" s="41" t="s">
        <v>5</v>
      </c>
    </row>
    <row r="194" spans="1:16" ht="63.75" x14ac:dyDescent="0.2">
      <c r="A194" s="37" t="s">
        <v>55</v>
      </c>
      <c r="E194" s="42" t="s">
        <v>5218</v>
      </c>
    </row>
    <row r="195" spans="1:16" x14ac:dyDescent="0.2">
      <c r="A195" t="s">
        <v>57</v>
      </c>
      <c r="E195" s="41" t="s">
        <v>58</v>
      </c>
    </row>
    <row r="196" spans="1:16" x14ac:dyDescent="0.2">
      <c r="A196" t="s">
        <v>49</v>
      </c>
      <c r="B196" s="36" t="s">
        <v>225</v>
      </c>
      <c r="C196" s="36" t="s">
        <v>915</v>
      </c>
      <c r="D196" s="37" t="s">
        <v>5</v>
      </c>
      <c r="E196" s="13" t="s">
        <v>916</v>
      </c>
      <c r="F196" s="38" t="s">
        <v>52</v>
      </c>
      <c r="G196" s="39">
        <v>6</v>
      </c>
      <c r="H196" s="38">
        <v>0</v>
      </c>
      <c r="I196" s="38">
        <f>ROUND(G196*H196,6)</f>
        <v>0</v>
      </c>
      <c r="L196" s="40">
        <v>0</v>
      </c>
      <c r="M196" s="34">
        <f>ROUND(ROUND(L196,2)*ROUND(G196,3),2)</f>
        <v>0</v>
      </c>
      <c r="N196" s="38" t="s">
        <v>488</v>
      </c>
      <c r="O196">
        <f>(M196*21)/100</f>
        <v>0</v>
      </c>
      <c r="P196" t="s">
        <v>27</v>
      </c>
    </row>
    <row r="197" spans="1:16" x14ac:dyDescent="0.2">
      <c r="A197" s="37" t="s">
        <v>54</v>
      </c>
      <c r="E197" s="41" t="s">
        <v>5</v>
      </c>
    </row>
    <row r="198" spans="1:16" x14ac:dyDescent="0.2">
      <c r="A198" s="37" t="s">
        <v>55</v>
      </c>
      <c r="E198" s="42" t="s">
        <v>5219</v>
      </c>
    </row>
    <row r="199" spans="1:16" x14ac:dyDescent="0.2">
      <c r="A199" t="s">
        <v>57</v>
      </c>
      <c r="E199" s="41" t="s">
        <v>58</v>
      </c>
    </row>
    <row r="200" spans="1:16" x14ac:dyDescent="0.2">
      <c r="A200" t="s">
        <v>49</v>
      </c>
      <c r="B200" s="36" t="s">
        <v>229</v>
      </c>
      <c r="C200" s="36" t="s">
        <v>5220</v>
      </c>
      <c r="D200" s="37" t="s">
        <v>5</v>
      </c>
      <c r="E200" s="13" t="s">
        <v>3251</v>
      </c>
      <c r="F200" s="38" t="s">
        <v>288</v>
      </c>
      <c r="G200" s="39">
        <v>50</v>
      </c>
      <c r="H200" s="38">
        <v>0</v>
      </c>
      <c r="I200" s="38">
        <f>ROUND(G200*H200,6)</f>
        <v>0</v>
      </c>
      <c r="L200" s="40">
        <v>0</v>
      </c>
      <c r="M200" s="34">
        <f>ROUND(ROUND(L200,2)*ROUND(G200,3),2)</f>
        <v>0</v>
      </c>
      <c r="N200" s="38" t="s">
        <v>269</v>
      </c>
      <c r="O200">
        <f>(M200*21)/100</f>
        <v>0</v>
      </c>
      <c r="P200" t="s">
        <v>27</v>
      </c>
    </row>
    <row r="201" spans="1:16" x14ac:dyDescent="0.2">
      <c r="A201" s="37" t="s">
        <v>54</v>
      </c>
      <c r="E201" s="41" t="s">
        <v>5</v>
      </c>
    </row>
    <row r="202" spans="1:16" x14ac:dyDescent="0.2">
      <c r="A202" s="37" t="s">
        <v>55</v>
      </c>
      <c r="E202" s="42" t="s">
        <v>5221</v>
      </c>
    </row>
    <row r="203" spans="1:16" ht="127.5" x14ac:dyDescent="0.2">
      <c r="A203" t="s">
        <v>57</v>
      </c>
      <c r="E203" s="41" t="s">
        <v>5222</v>
      </c>
    </row>
    <row r="204" spans="1:16" x14ac:dyDescent="0.2">
      <c r="A204" t="s">
        <v>49</v>
      </c>
      <c r="B204" s="36" t="s">
        <v>232</v>
      </c>
      <c r="C204" s="36" t="s">
        <v>5223</v>
      </c>
      <c r="D204" s="37" t="s">
        <v>5</v>
      </c>
      <c r="E204" s="13" t="s">
        <v>3253</v>
      </c>
      <c r="F204" s="38" t="s">
        <v>52</v>
      </c>
      <c r="G204" s="39">
        <v>2</v>
      </c>
      <c r="H204" s="38">
        <v>0</v>
      </c>
      <c r="I204" s="38">
        <f>ROUND(G204*H204,6)</f>
        <v>0</v>
      </c>
      <c r="L204" s="40">
        <v>0</v>
      </c>
      <c r="M204" s="34">
        <f>ROUND(ROUND(L204,2)*ROUND(G204,3),2)</f>
        <v>0</v>
      </c>
      <c r="N204" s="38" t="s">
        <v>269</v>
      </c>
      <c r="O204">
        <f>(M204*21)/100</f>
        <v>0</v>
      </c>
      <c r="P204" t="s">
        <v>27</v>
      </c>
    </row>
    <row r="205" spans="1:16" x14ac:dyDescent="0.2">
      <c r="A205" s="37" t="s">
        <v>54</v>
      </c>
      <c r="E205" s="41" t="s">
        <v>5</v>
      </c>
    </row>
    <row r="206" spans="1:16" x14ac:dyDescent="0.2">
      <c r="A206" s="37" t="s">
        <v>55</v>
      </c>
      <c r="E206" s="42" t="s">
        <v>5224</v>
      </c>
    </row>
    <row r="207" spans="1:16" ht="102" x14ac:dyDescent="0.2">
      <c r="A207" t="s">
        <v>57</v>
      </c>
      <c r="E207" s="41" t="s">
        <v>5225</v>
      </c>
    </row>
    <row r="208" spans="1:16" x14ac:dyDescent="0.2">
      <c r="A208" t="s">
        <v>49</v>
      </c>
      <c r="B208" s="36" t="s">
        <v>236</v>
      </c>
      <c r="C208" s="36" t="s">
        <v>5226</v>
      </c>
      <c r="D208" s="37" t="s">
        <v>5</v>
      </c>
      <c r="E208" s="13" t="s">
        <v>1032</v>
      </c>
      <c r="F208" s="38" t="s">
        <v>52</v>
      </c>
      <c r="G208" s="39">
        <v>4</v>
      </c>
      <c r="H208" s="38">
        <v>0</v>
      </c>
      <c r="I208" s="38">
        <f>ROUND(G208*H208,6)</f>
        <v>0</v>
      </c>
      <c r="L208" s="40">
        <v>0</v>
      </c>
      <c r="M208" s="34">
        <f>ROUND(ROUND(L208,2)*ROUND(G208,3),2)</f>
        <v>0</v>
      </c>
      <c r="N208" s="38" t="s">
        <v>269</v>
      </c>
      <c r="O208">
        <f>(M208*21)/100</f>
        <v>0</v>
      </c>
      <c r="P208" t="s">
        <v>27</v>
      </c>
    </row>
    <row r="209" spans="1:16" x14ac:dyDescent="0.2">
      <c r="A209" s="37" t="s">
        <v>54</v>
      </c>
      <c r="E209" s="41" t="s">
        <v>5</v>
      </c>
    </row>
    <row r="210" spans="1:16" x14ac:dyDescent="0.2">
      <c r="A210" s="37" t="s">
        <v>55</v>
      </c>
      <c r="E210" s="42" t="s">
        <v>5227</v>
      </c>
    </row>
    <row r="211" spans="1:16" ht="76.5" x14ac:dyDescent="0.2">
      <c r="A211" t="s">
        <v>57</v>
      </c>
      <c r="E211" s="41" t="s">
        <v>5228</v>
      </c>
    </row>
    <row r="212" spans="1:16" ht="25.5" x14ac:dyDescent="0.2">
      <c r="A212" t="s">
        <v>49</v>
      </c>
      <c r="B212" s="36" t="s">
        <v>240</v>
      </c>
      <c r="C212" s="36" t="s">
        <v>5229</v>
      </c>
      <c r="D212" s="37" t="s">
        <v>5</v>
      </c>
      <c r="E212" s="13" t="s">
        <v>5230</v>
      </c>
      <c r="F212" s="38" t="s">
        <v>52</v>
      </c>
      <c r="G212" s="39">
        <v>1</v>
      </c>
      <c r="H212" s="38">
        <v>0</v>
      </c>
      <c r="I212" s="38">
        <f>ROUND(G212*H212,6)</f>
        <v>0</v>
      </c>
      <c r="L212" s="40">
        <v>0</v>
      </c>
      <c r="M212" s="34">
        <f>ROUND(ROUND(L212,2)*ROUND(G212,3),2)</f>
        <v>0</v>
      </c>
      <c r="N212" s="38" t="s">
        <v>269</v>
      </c>
      <c r="O212">
        <f>(M212*21)/100</f>
        <v>0</v>
      </c>
      <c r="P212" t="s">
        <v>27</v>
      </c>
    </row>
    <row r="213" spans="1:16" x14ac:dyDescent="0.2">
      <c r="A213" s="37" t="s">
        <v>54</v>
      </c>
      <c r="E213" s="41" t="s">
        <v>5</v>
      </c>
    </row>
    <row r="214" spans="1:16" ht="25.5" x14ac:dyDescent="0.2">
      <c r="A214" s="37" t="s">
        <v>55</v>
      </c>
      <c r="E214" s="42" t="s">
        <v>5231</v>
      </c>
    </row>
    <row r="215" spans="1:16" ht="127.5" x14ac:dyDescent="0.2">
      <c r="A215" t="s">
        <v>57</v>
      </c>
      <c r="E215" s="41" t="s">
        <v>5232</v>
      </c>
    </row>
    <row r="216" spans="1:16" x14ac:dyDescent="0.2">
      <c r="A216" t="s">
        <v>46</v>
      </c>
      <c r="C216" s="33" t="s">
        <v>4920</v>
      </c>
      <c r="E216" s="35" t="s">
        <v>622</v>
      </c>
      <c r="J216" s="34">
        <f>0</f>
        <v>0</v>
      </c>
      <c r="K216" s="34">
        <f>0</f>
        <v>0</v>
      </c>
      <c r="L216" s="34">
        <f>0+L217+L221+L225+L229+L233+L237+L241+L245+L249</f>
        <v>0</v>
      </c>
      <c r="M216" s="34">
        <f>0+M217+M221+M225+M229+M233+M237+M241+M245+M249</f>
        <v>0</v>
      </c>
    </row>
    <row r="217" spans="1:16" x14ac:dyDescent="0.2">
      <c r="A217" t="s">
        <v>49</v>
      </c>
      <c r="B217" s="36" t="s">
        <v>243</v>
      </c>
      <c r="C217" s="36" t="s">
        <v>5047</v>
      </c>
      <c r="D217" s="37" t="s">
        <v>5</v>
      </c>
      <c r="E217" s="13" t="s">
        <v>5048</v>
      </c>
      <c r="F217" s="38" t="s">
        <v>283</v>
      </c>
      <c r="G217" s="39">
        <v>2.048</v>
      </c>
      <c r="H217" s="38">
        <v>0</v>
      </c>
      <c r="I217" s="38">
        <f>ROUND(G217*H217,6)</f>
        <v>0</v>
      </c>
      <c r="L217" s="40">
        <v>0</v>
      </c>
      <c r="M217" s="34">
        <f>ROUND(ROUND(L217,2)*ROUND(G217,3),2)</f>
        <v>0</v>
      </c>
      <c r="N217" s="38" t="s">
        <v>488</v>
      </c>
      <c r="O217">
        <f>(M217*21)/100</f>
        <v>0</v>
      </c>
      <c r="P217" t="s">
        <v>27</v>
      </c>
    </row>
    <row r="218" spans="1:16" x14ac:dyDescent="0.2">
      <c r="A218" s="37" t="s">
        <v>54</v>
      </c>
      <c r="E218" s="41" t="s">
        <v>5</v>
      </c>
    </row>
    <row r="219" spans="1:16" ht="25.5" x14ac:dyDescent="0.2">
      <c r="A219" s="37" t="s">
        <v>55</v>
      </c>
      <c r="E219" s="42" t="s">
        <v>5233</v>
      </c>
    </row>
    <row r="220" spans="1:16" x14ac:dyDescent="0.2">
      <c r="A220" t="s">
        <v>57</v>
      </c>
      <c r="E220" s="41" t="s">
        <v>58</v>
      </c>
    </row>
    <row r="221" spans="1:16" x14ac:dyDescent="0.2">
      <c r="A221" t="s">
        <v>49</v>
      </c>
      <c r="B221" s="36" t="s">
        <v>247</v>
      </c>
      <c r="C221" s="36" t="s">
        <v>4921</v>
      </c>
      <c r="D221" s="37" t="s">
        <v>5</v>
      </c>
      <c r="E221" s="13" t="s">
        <v>4922</v>
      </c>
      <c r="F221" s="38" t="s">
        <v>288</v>
      </c>
      <c r="G221" s="39">
        <v>1690</v>
      </c>
      <c r="H221" s="38">
        <v>0</v>
      </c>
      <c r="I221" s="38">
        <f>ROUND(G221*H221,6)</f>
        <v>0</v>
      </c>
      <c r="L221" s="40">
        <v>0</v>
      </c>
      <c r="M221" s="34">
        <f>ROUND(ROUND(L221,2)*ROUND(G221,3),2)</f>
        <v>0</v>
      </c>
      <c r="N221" s="38" t="s">
        <v>488</v>
      </c>
      <c r="O221">
        <f>(M221*21)/100</f>
        <v>0</v>
      </c>
      <c r="P221" t="s">
        <v>27</v>
      </c>
    </row>
    <row r="222" spans="1:16" x14ac:dyDescent="0.2">
      <c r="A222" s="37" t="s">
        <v>54</v>
      </c>
      <c r="E222" s="41" t="s">
        <v>5</v>
      </c>
    </row>
    <row r="223" spans="1:16" x14ac:dyDescent="0.2">
      <c r="A223" s="37" t="s">
        <v>55</v>
      </c>
      <c r="E223" s="42" t="s">
        <v>5234</v>
      </c>
    </row>
    <row r="224" spans="1:16" x14ac:dyDescent="0.2">
      <c r="A224" t="s">
        <v>57</v>
      </c>
      <c r="E224" s="41" t="s">
        <v>58</v>
      </c>
    </row>
    <row r="225" spans="1:16" x14ac:dyDescent="0.2">
      <c r="A225" t="s">
        <v>49</v>
      </c>
      <c r="B225" s="36" t="s">
        <v>251</v>
      </c>
      <c r="C225" s="36" t="s">
        <v>5235</v>
      </c>
      <c r="D225" s="37" t="s">
        <v>5</v>
      </c>
      <c r="E225" s="13" t="s">
        <v>5236</v>
      </c>
      <c r="F225" s="38" t="s">
        <v>288</v>
      </c>
      <c r="G225" s="39">
        <v>100</v>
      </c>
      <c r="H225" s="38">
        <v>0</v>
      </c>
      <c r="I225" s="38">
        <f>ROUND(G225*H225,6)</f>
        <v>0</v>
      </c>
      <c r="L225" s="40">
        <v>0</v>
      </c>
      <c r="M225" s="34">
        <f>ROUND(ROUND(L225,2)*ROUND(G225,3),2)</f>
        <v>0</v>
      </c>
      <c r="N225" s="38" t="s">
        <v>488</v>
      </c>
      <c r="O225">
        <f>(M225*21)/100</f>
        <v>0</v>
      </c>
      <c r="P225" t="s">
        <v>27</v>
      </c>
    </row>
    <row r="226" spans="1:16" x14ac:dyDescent="0.2">
      <c r="A226" s="37" t="s">
        <v>54</v>
      </c>
      <c r="E226" s="41" t="s">
        <v>5</v>
      </c>
    </row>
    <row r="227" spans="1:16" x14ac:dyDescent="0.2">
      <c r="A227" s="37" t="s">
        <v>55</v>
      </c>
      <c r="E227" s="42" t="s">
        <v>5168</v>
      </c>
    </row>
    <row r="228" spans="1:16" x14ac:dyDescent="0.2">
      <c r="A228" t="s">
        <v>57</v>
      </c>
      <c r="E228" s="41" t="s">
        <v>58</v>
      </c>
    </row>
    <row r="229" spans="1:16" x14ac:dyDescent="0.2">
      <c r="A229" t="s">
        <v>49</v>
      </c>
      <c r="B229" s="36" t="s">
        <v>254</v>
      </c>
      <c r="C229" s="36" t="s">
        <v>5002</v>
      </c>
      <c r="D229" s="37" t="s">
        <v>5</v>
      </c>
      <c r="E229" s="13" t="s">
        <v>5003</v>
      </c>
      <c r="F229" s="38" t="s">
        <v>288</v>
      </c>
      <c r="G229" s="39">
        <v>100</v>
      </c>
      <c r="H229" s="38">
        <v>0</v>
      </c>
      <c r="I229" s="38">
        <f>ROUND(G229*H229,6)</f>
        <v>0</v>
      </c>
      <c r="L229" s="40">
        <v>0</v>
      </c>
      <c r="M229" s="34">
        <f>ROUND(ROUND(L229,2)*ROUND(G229,3),2)</f>
        <v>0</v>
      </c>
      <c r="N229" s="38" t="s">
        <v>488</v>
      </c>
      <c r="O229">
        <f>(M229*21)/100</f>
        <v>0</v>
      </c>
      <c r="P229" t="s">
        <v>27</v>
      </c>
    </row>
    <row r="230" spans="1:16" x14ac:dyDescent="0.2">
      <c r="A230" s="37" t="s">
        <v>54</v>
      </c>
      <c r="E230" s="41" t="s">
        <v>5</v>
      </c>
    </row>
    <row r="231" spans="1:16" x14ac:dyDescent="0.2">
      <c r="A231" s="37" t="s">
        <v>55</v>
      </c>
      <c r="E231" s="42" t="s">
        <v>5168</v>
      </c>
    </row>
    <row r="232" spans="1:16" x14ac:dyDescent="0.2">
      <c r="A232" t="s">
        <v>57</v>
      </c>
      <c r="E232" s="41" t="s">
        <v>58</v>
      </c>
    </row>
    <row r="233" spans="1:16" x14ac:dyDescent="0.2">
      <c r="A233" t="s">
        <v>49</v>
      </c>
      <c r="B233" s="36" t="s">
        <v>258</v>
      </c>
      <c r="C233" s="36" t="s">
        <v>4924</v>
      </c>
      <c r="D233" s="37" t="s">
        <v>5</v>
      </c>
      <c r="E233" s="13" t="s">
        <v>4925</v>
      </c>
      <c r="F233" s="38" t="s">
        <v>288</v>
      </c>
      <c r="G233" s="39">
        <v>1000</v>
      </c>
      <c r="H233" s="38">
        <v>0</v>
      </c>
      <c r="I233" s="38">
        <f>ROUND(G233*H233,6)</f>
        <v>0</v>
      </c>
      <c r="L233" s="40">
        <v>0</v>
      </c>
      <c r="M233" s="34">
        <f>ROUND(ROUND(L233,2)*ROUND(G233,3),2)</f>
        <v>0</v>
      </c>
      <c r="N233" s="38" t="s">
        <v>488</v>
      </c>
      <c r="O233">
        <f>(M233*21)/100</f>
        <v>0</v>
      </c>
      <c r="P233" t="s">
        <v>27</v>
      </c>
    </row>
    <row r="234" spans="1:16" x14ac:dyDescent="0.2">
      <c r="A234" s="37" t="s">
        <v>54</v>
      </c>
      <c r="E234" s="41" t="s">
        <v>5</v>
      </c>
    </row>
    <row r="235" spans="1:16" x14ac:dyDescent="0.2">
      <c r="A235" s="37" t="s">
        <v>55</v>
      </c>
      <c r="E235" s="42" t="s">
        <v>5237</v>
      </c>
    </row>
    <row r="236" spans="1:16" x14ac:dyDescent="0.2">
      <c r="A236" t="s">
        <v>57</v>
      </c>
      <c r="E236" s="41" t="s">
        <v>58</v>
      </c>
    </row>
    <row r="237" spans="1:16" x14ac:dyDescent="0.2">
      <c r="A237" t="s">
        <v>49</v>
      </c>
      <c r="B237" s="36" t="s">
        <v>262</v>
      </c>
      <c r="C237" s="36" t="s">
        <v>4842</v>
      </c>
      <c r="D237" s="37" t="s">
        <v>5</v>
      </c>
      <c r="E237" s="13" t="s">
        <v>4843</v>
      </c>
      <c r="F237" s="38" t="s">
        <v>288</v>
      </c>
      <c r="G237" s="39">
        <v>1690</v>
      </c>
      <c r="H237" s="38">
        <v>0</v>
      </c>
      <c r="I237" s="38">
        <f>ROUND(G237*H237,6)</f>
        <v>0</v>
      </c>
      <c r="L237" s="40">
        <v>0</v>
      </c>
      <c r="M237" s="34">
        <f>ROUND(ROUND(L237,2)*ROUND(G237,3),2)</f>
        <v>0</v>
      </c>
      <c r="N237" s="38" t="s">
        <v>488</v>
      </c>
      <c r="O237">
        <f>(M237*21)/100</f>
        <v>0</v>
      </c>
      <c r="P237" t="s">
        <v>27</v>
      </c>
    </row>
    <row r="238" spans="1:16" x14ac:dyDescent="0.2">
      <c r="A238" s="37" t="s">
        <v>54</v>
      </c>
      <c r="E238" s="41" t="s">
        <v>5</v>
      </c>
    </row>
    <row r="239" spans="1:16" x14ac:dyDescent="0.2">
      <c r="A239" s="37" t="s">
        <v>55</v>
      </c>
      <c r="E239" s="42" t="s">
        <v>5238</v>
      </c>
    </row>
    <row r="240" spans="1:16" x14ac:dyDescent="0.2">
      <c r="A240" t="s">
        <v>57</v>
      </c>
      <c r="E240" s="41" t="s">
        <v>58</v>
      </c>
    </row>
    <row r="241" spans="1:16" x14ac:dyDescent="0.2">
      <c r="A241" t="s">
        <v>49</v>
      </c>
      <c r="B241" s="36" t="s">
        <v>264</v>
      </c>
      <c r="C241" s="36" t="s">
        <v>5239</v>
      </c>
      <c r="D241" s="37" t="s">
        <v>5</v>
      </c>
      <c r="E241" s="13" t="s">
        <v>5240</v>
      </c>
      <c r="F241" s="38" t="s">
        <v>52</v>
      </c>
      <c r="G241" s="39">
        <v>2</v>
      </c>
      <c r="H241" s="38">
        <v>0</v>
      </c>
      <c r="I241" s="38">
        <f>ROUND(G241*H241,6)</f>
        <v>0</v>
      </c>
      <c r="L241" s="40">
        <v>0</v>
      </c>
      <c r="M241" s="34">
        <f>ROUND(ROUND(L241,2)*ROUND(G241,3),2)</f>
        <v>0</v>
      </c>
      <c r="N241" s="38" t="s">
        <v>488</v>
      </c>
      <c r="O241">
        <f>(M241*21)/100</f>
        <v>0</v>
      </c>
      <c r="P241" t="s">
        <v>27</v>
      </c>
    </row>
    <row r="242" spans="1:16" x14ac:dyDescent="0.2">
      <c r="A242" s="37" t="s">
        <v>54</v>
      </c>
      <c r="E242" s="41" t="s">
        <v>5</v>
      </c>
    </row>
    <row r="243" spans="1:16" x14ac:dyDescent="0.2">
      <c r="A243" s="37" t="s">
        <v>55</v>
      </c>
      <c r="E243" s="42" t="s">
        <v>5241</v>
      </c>
    </row>
    <row r="244" spans="1:16" x14ac:dyDescent="0.2">
      <c r="A244" t="s">
        <v>57</v>
      </c>
      <c r="E244" s="41" t="s">
        <v>58</v>
      </c>
    </row>
    <row r="245" spans="1:16" ht="25.5" x14ac:dyDescent="0.2">
      <c r="A245" t="s">
        <v>49</v>
      </c>
      <c r="B245" s="36" t="s">
        <v>266</v>
      </c>
      <c r="C245" s="36" t="s">
        <v>5242</v>
      </c>
      <c r="D245" s="37" t="s">
        <v>5</v>
      </c>
      <c r="E245" s="13" t="s">
        <v>5243</v>
      </c>
      <c r="F245" s="38" t="s">
        <v>52</v>
      </c>
      <c r="G245" s="39">
        <v>2</v>
      </c>
      <c r="H245" s="38">
        <v>0</v>
      </c>
      <c r="I245" s="38">
        <f>ROUND(G245*H245,6)</f>
        <v>0</v>
      </c>
      <c r="L245" s="40">
        <v>0</v>
      </c>
      <c r="M245" s="34">
        <f>ROUND(ROUND(L245,2)*ROUND(G245,3),2)</f>
        <v>0</v>
      </c>
      <c r="N245" s="38" t="s">
        <v>488</v>
      </c>
      <c r="O245">
        <f>(M245*21)/100</f>
        <v>0</v>
      </c>
      <c r="P245" t="s">
        <v>27</v>
      </c>
    </row>
    <row r="246" spans="1:16" x14ac:dyDescent="0.2">
      <c r="A246" s="37" t="s">
        <v>54</v>
      </c>
      <c r="E246" s="41" t="s">
        <v>5</v>
      </c>
    </row>
    <row r="247" spans="1:16" x14ac:dyDescent="0.2">
      <c r="A247" s="37" t="s">
        <v>55</v>
      </c>
      <c r="E247" s="42" t="s">
        <v>5244</v>
      </c>
    </row>
    <row r="248" spans="1:16" x14ac:dyDescent="0.2">
      <c r="A248" t="s">
        <v>57</v>
      </c>
      <c r="E248" s="41" t="s">
        <v>58</v>
      </c>
    </row>
    <row r="249" spans="1:16" x14ac:dyDescent="0.2">
      <c r="A249" t="s">
        <v>49</v>
      </c>
      <c r="B249" s="36" t="s">
        <v>271</v>
      </c>
      <c r="C249" s="36" t="s">
        <v>5245</v>
      </c>
      <c r="D249" s="37" t="s">
        <v>5</v>
      </c>
      <c r="E249" s="13" t="s">
        <v>5246</v>
      </c>
      <c r="F249" s="38" t="s">
        <v>52</v>
      </c>
      <c r="G249" s="39">
        <v>2</v>
      </c>
      <c r="H249" s="38">
        <v>0</v>
      </c>
      <c r="I249" s="38">
        <f>ROUND(G249*H249,6)</f>
        <v>0</v>
      </c>
      <c r="L249" s="40">
        <v>0</v>
      </c>
      <c r="M249" s="34">
        <f>ROUND(ROUND(L249,2)*ROUND(G249,3),2)</f>
        <v>0</v>
      </c>
      <c r="N249" s="38" t="s">
        <v>488</v>
      </c>
      <c r="O249">
        <f>(M249*21)/100</f>
        <v>0</v>
      </c>
      <c r="P249" t="s">
        <v>27</v>
      </c>
    </row>
    <row r="250" spans="1:16" x14ac:dyDescent="0.2">
      <c r="A250" s="37" t="s">
        <v>54</v>
      </c>
      <c r="E250" s="41" t="s">
        <v>5</v>
      </c>
    </row>
    <row r="251" spans="1:16" x14ac:dyDescent="0.2">
      <c r="A251" s="37" t="s">
        <v>55</v>
      </c>
      <c r="E251" s="42" t="s">
        <v>5244</v>
      </c>
    </row>
    <row r="252" spans="1:16" x14ac:dyDescent="0.2">
      <c r="A252" t="s">
        <v>57</v>
      </c>
      <c r="E252" s="41" t="s">
        <v>58</v>
      </c>
    </row>
    <row r="253" spans="1:16" x14ac:dyDescent="0.2">
      <c r="A253" t="s">
        <v>46</v>
      </c>
      <c r="C253" s="33" t="s">
        <v>4930</v>
      </c>
      <c r="E253" s="35" t="s">
        <v>4931</v>
      </c>
      <c r="J253" s="34">
        <f>0</f>
        <v>0</v>
      </c>
      <c r="K253" s="34">
        <f>0</f>
        <v>0</v>
      </c>
      <c r="L253" s="34">
        <f>0+L254+L258+L262+L266+L270+L274+L278+L282+L286+L290+L294+L298+L302+L306</f>
        <v>0</v>
      </c>
      <c r="M253" s="34">
        <f>0+M254+M258+M262+M266+M270+M274+M278+M282+M286+M290+M294+M298+M302+M306</f>
        <v>0</v>
      </c>
    </row>
    <row r="254" spans="1:16" ht="25.5" x14ac:dyDescent="0.2">
      <c r="A254" t="s">
        <v>49</v>
      </c>
      <c r="B254" s="36" t="s">
        <v>275</v>
      </c>
      <c r="C254" s="36" t="s">
        <v>776</v>
      </c>
      <c r="D254" s="37" t="s">
        <v>5</v>
      </c>
      <c r="E254" s="13" t="s">
        <v>5018</v>
      </c>
      <c r="F254" s="38" t="s">
        <v>52</v>
      </c>
      <c r="G254" s="39">
        <v>5</v>
      </c>
      <c r="H254" s="38">
        <v>0</v>
      </c>
      <c r="I254" s="38">
        <f>ROUND(G254*H254,6)</f>
        <v>0</v>
      </c>
      <c r="L254" s="40">
        <v>0</v>
      </c>
      <c r="M254" s="34">
        <f>ROUND(ROUND(L254,2)*ROUND(G254,3),2)</f>
        <v>0</v>
      </c>
      <c r="N254" s="38" t="s">
        <v>488</v>
      </c>
      <c r="O254">
        <f>(M254*21)/100</f>
        <v>0</v>
      </c>
      <c r="P254" t="s">
        <v>27</v>
      </c>
    </row>
    <row r="255" spans="1:16" x14ac:dyDescent="0.2">
      <c r="A255" s="37" t="s">
        <v>54</v>
      </c>
      <c r="E255" s="41" t="s">
        <v>5</v>
      </c>
    </row>
    <row r="256" spans="1:16" x14ac:dyDescent="0.2">
      <c r="A256" s="37" t="s">
        <v>55</v>
      </c>
      <c r="E256" s="42" t="s">
        <v>5247</v>
      </c>
    </row>
    <row r="257" spans="1:16" x14ac:dyDescent="0.2">
      <c r="A257" t="s">
        <v>57</v>
      </c>
      <c r="E257" s="41" t="s">
        <v>58</v>
      </c>
    </row>
    <row r="258" spans="1:16" ht="25.5" x14ac:dyDescent="0.2">
      <c r="A258" t="s">
        <v>49</v>
      </c>
      <c r="B258" s="36" t="s">
        <v>280</v>
      </c>
      <c r="C258" s="36" t="s">
        <v>781</v>
      </c>
      <c r="D258" s="37" t="s">
        <v>5</v>
      </c>
      <c r="E258" s="13" t="s">
        <v>782</v>
      </c>
      <c r="F258" s="38" t="s">
        <v>52</v>
      </c>
      <c r="G258" s="39">
        <v>1</v>
      </c>
      <c r="H258" s="38">
        <v>0</v>
      </c>
      <c r="I258" s="38">
        <f>ROUND(G258*H258,6)</f>
        <v>0</v>
      </c>
      <c r="L258" s="40">
        <v>0</v>
      </c>
      <c r="M258" s="34">
        <f>ROUND(ROUND(L258,2)*ROUND(G258,3),2)</f>
        <v>0</v>
      </c>
      <c r="N258" s="38" t="s">
        <v>488</v>
      </c>
      <c r="O258">
        <f>(M258*21)/100</f>
        <v>0</v>
      </c>
      <c r="P258" t="s">
        <v>27</v>
      </c>
    </row>
    <row r="259" spans="1:16" x14ac:dyDescent="0.2">
      <c r="A259" s="37" t="s">
        <v>54</v>
      </c>
      <c r="E259" s="41" t="s">
        <v>5</v>
      </c>
    </row>
    <row r="260" spans="1:16" x14ac:dyDescent="0.2">
      <c r="A260" s="37" t="s">
        <v>55</v>
      </c>
      <c r="E260" s="42" t="s">
        <v>4934</v>
      </c>
    </row>
    <row r="261" spans="1:16" x14ac:dyDescent="0.2">
      <c r="A261" t="s">
        <v>57</v>
      </c>
      <c r="E261" s="41" t="s">
        <v>58</v>
      </c>
    </row>
    <row r="262" spans="1:16" x14ac:dyDescent="0.2">
      <c r="A262" t="s">
        <v>49</v>
      </c>
      <c r="B262" s="36" t="s">
        <v>285</v>
      </c>
      <c r="C262" s="36" t="s">
        <v>5248</v>
      </c>
      <c r="D262" s="37" t="s">
        <v>5</v>
      </c>
      <c r="E262" s="13" t="s">
        <v>5249</v>
      </c>
      <c r="F262" s="38" t="s">
        <v>52</v>
      </c>
      <c r="G262" s="39">
        <v>5</v>
      </c>
      <c r="H262" s="38">
        <v>0</v>
      </c>
      <c r="I262" s="38">
        <f>ROUND(G262*H262,6)</f>
        <v>0</v>
      </c>
      <c r="L262" s="40">
        <v>0</v>
      </c>
      <c r="M262" s="34">
        <f>ROUND(ROUND(L262,2)*ROUND(G262,3),2)</f>
        <v>0</v>
      </c>
      <c r="N262" s="38" t="s">
        <v>488</v>
      </c>
      <c r="O262">
        <f>(M262*21)/100</f>
        <v>0</v>
      </c>
      <c r="P262" t="s">
        <v>27</v>
      </c>
    </row>
    <row r="263" spans="1:16" x14ac:dyDescent="0.2">
      <c r="A263" s="37" t="s">
        <v>54</v>
      </c>
      <c r="E263" s="41" t="s">
        <v>5</v>
      </c>
    </row>
    <row r="264" spans="1:16" ht="51" x14ac:dyDescent="0.2">
      <c r="A264" s="37" t="s">
        <v>55</v>
      </c>
      <c r="E264" s="42" t="s">
        <v>5250</v>
      </c>
    </row>
    <row r="265" spans="1:16" x14ac:dyDescent="0.2">
      <c r="A265" t="s">
        <v>57</v>
      </c>
      <c r="E265" s="41" t="s">
        <v>58</v>
      </c>
    </row>
    <row r="266" spans="1:16" x14ac:dyDescent="0.2">
      <c r="A266" t="s">
        <v>49</v>
      </c>
      <c r="B266" s="36" t="s">
        <v>290</v>
      </c>
      <c r="C266" s="36" t="s">
        <v>318</v>
      </c>
      <c r="D266" s="37" t="s">
        <v>5</v>
      </c>
      <c r="E266" s="13" t="s">
        <v>319</v>
      </c>
      <c r="F266" s="38" t="s">
        <v>52</v>
      </c>
      <c r="G266" s="39">
        <v>1</v>
      </c>
      <c r="H266" s="38">
        <v>0</v>
      </c>
      <c r="I266" s="38">
        <f>ROUND(G266*H266,6)</f>
        <v>0</v>
      </c>
      <c r="L266" s="40">
        <v>0</v>
      </c>
      <c r="M266" s="34">
        <f>ROUND(ROUND(L266,2)*ROUND(G266,3),2)</f>
        <v>0</v>
      </c>
      <c r="N266" s="38" t="s">
        <v>488</v>
      </c>
      <c r="O266">
        <f>(M266*21)/100</f>
        <v>0</v>
      </c>
      <c r="P266" t="s">
        <v>27</v>
      </c>
    </row>
    <row r="267" spans="1:16" x14ac:dyDescent="0.2">
      <c r="A267" s="37" t="s">
        <v>54</v>
      </c>
      <c r="E267" s="41" t="s">
        <v>5</v>
      </c>
    </row>
    <row r="268" spans="1:16" x14ac:dyDescent="0.2">
      <c r="A268" s="37" t="s">
        <v>55</v>
      </c>
      <c r="E268" s="42" t="s">
        <v>5251</v>
      </c>
    </row>
    <row r="269" spans="1:16" x14ac:dyDescent="0.2">
      <c r="A269" t="s">
        <v>57</v>
      </c>
      <c r="E269" s="41" t="s">
        <v>58</v>
      </c>
    </row>
    <row r="270" spans="1:16" x14ac:dyDescent="0.2">
      <c r="A270" t="s">
        <v>49</v>
      </c>
      <c r="B270" s="36" t="s">
        <v>294</v>
      </c>
      <c r="C270" s="36" t="s">
        <v>931</v>
      </c>
      <c r="D270" s="37" t="s">
        <v>5</v>
      </c>
      <c r="E270" s="13" t="s">
        <v>932</v>
      </c>
      <c r="F270" s="38" t="s">
        <v>52</v>
      </c>
      <c r="G270" s="39">
        <v>22</v>
      </c>
      <c r="H270" s="38">
        <v>0</v>
      </c>
      <c r="I270" s="38">
        <f>ROUND(G270*H270,6)</f>
        <v>0</v>
      </c>
      <c r="L270" s="40">
        <v>0</v>
      </c>
      <c r="M270" s="34">
        <f>ROUND(ROUND(L270,2)*ROUND(G270,3),2)</f>
        <v>0</v>
      </c>
      <c r="N270" s="38" t="s">
        <v>488</v>
      </c>
      <c r="O270">
        <f>(M270*21)/100</f>
        <v>0</v>
      </c>
      <c r="P270" t="s">
        <v>27</v>
      </c>
    </row>
    <row r="271" spans="1:16" x14ac:dyDescent="0.2">
      <c r="A271" s="37" t="s">
        <v>54</v>
      </c>
      <c r="E271" s="41" t="s">
        <v>5</v>
      </c>
    </row>
    <row r="272" spans="1:16" ht="38.25" x14ac:dyDescent="0.2">
      <c r="A272" s="37" t="s">
        <v>55</v>
      </c>
      <c r="E272" s="42" t="s">
        <v>5252</v>
      </c>
    </row>
    <row r="273" spans="1:16" x14ac:dyDescent="0.2">
      <c r="A273" t="s">
        <v>57</v>
      </c>
      <c r="E273" s="41" t="s">
        <v>58</v>
      </c>
    </row>
    <row r="274" spans="1:16" x14ac:dyDescent="0.2">
      <c r="A274" t="s">
        <v>49</v>
      </c>
      <c r="B274" s="36" t="s">
        <v>298</v>
      </c>
      <c r="C274" s="36" t="s">
        <v>933</v>
      </c>
      <c r="D274" s="37" t="s">
        <v>5</v>
      </c>
      <c r="E274" s="13" t="s">
        <v>934</v>
      </c>
      <c r="F274" s="38" t="s">
        <v>52</v>
      </c>
      <c r="G274" s="39">
        <v>5</v>
      </c>
      <c r="H274" s="38">
        <v>0</v>
      </c>
      <c r="I274" s="38">
        <f>ROUND(G274*H274,6)</f>
        <v>0</v>
      </c>
      <c r="L274" s="40">
        <v>0</v>
      </c>
      <c r="M274" s="34">
        <f>ROUND(ROUND(L274,2)*ROUND(G274,3),2)</f>
        <v>0</v>
      </c>
      <c r="N274" s="38" t="s">
        <v>488</v>
      </c>
      <c r="O274">
        <f>(M274*21)/100</f>
        <v>0</v>
      </c>
      <c r="P274" t="s">
        <v>27</v>
      </c>
    </row>
    <row r="275" spans="1:16" x14ac:dyDescent="0.2">
      <c r="A275" s="37" t="s">
        <v>54</v>
      </c>
      <c r="E275" s="41" t="s">
        <v>5</v>
      </c>
    </row>
    <row r="276" spans="1:16" x14ac:dyDescent="0.2">
      <c r="A276" s="37" t="s">
        <v>55</v>
      </c>
      <c r="E276" s="42" t="s">
        <v>5253</v>
      </c>
    </row>
    <row r="277" spans="1:16" x14ac:dyDescent="0.2">
      <c r="A277" t="s">
        <v>57</v>
      </c>
      <c r="E277" s="41" t="s">
        <v>58</v>
      </c>
    </row>
    <row r="278" spans="1:16" ht="25.5" x14ac:dyDescent="0.2">
      <c r="A278" t="s">
        <v>49</v>
      </c>
      <c r="B278" s="36" t="s">
        <v>302</v>
      </c>
      <c r="C278" s="36" t="s">
        <v>935</v>
      </c>
      <c r="D278" s="37" t="s">
        <v>5</v>
      </c>
      <c r="E278" s="13" t="s">
        <v>936</v>
      </c>
      <c r="F278" s="38" t="s">
        <v>52</v>
      </c>
      <c r="G278" s="39">
        <v>3</v>
      </c>
      <c r="H278" s="38">
        <v>0</v>
      </c>
      <c r="I278" s="38">
        <f>ROUND(G278*H278,6)</f>
        <v>0</v>
      </c>
      <c r="L278" s="40">
        <v>0</v>
      </c>
      <c r="M278" s="34">
        <f>ROUND(ROUND(L278,2)*ROUND(G278,3),2)</f>
        <v>0</v>
      </c>
      <c r="N278" s="38" t="s">
        <v>488</v>
      </c>
      <c r="O278">
        <f>(M278*21)/100</f>
        <v>0</v>
      </c>
      <c r="P278" t="s">
        <v>27</v>
      </c>
    </row>
    <row r="279" spans="1:16" x14ac:dyDescent="0.2">
      <c r="A279" s="37" t="s">
        <v>54</v>
      </c>
      <c r="E279" s="41" t="s">
        <v>5</v>
      </c>
    </row>
    <row r="280" spans="1:16" ht="38.25" x14ac:dyDescent="0.2">
      <c r="A280" s="37" t="s">
        <v>55</v>
      </c>
      <c r="E280" s="42" t="s">
        <v>5254</v>
      </c>
    </row>
    <row r="281" spans="1:16" x14ac:dyDescent="0.2">
      <c r="A281" t="s">
        <v>57</v>
      </c>
      <c r="E281" s="41" t="s">
        <v>58</v>
      </c>
    </row>
    <row r="282" spans="1:16" ht="25.5" x14ac:dyDescent="0.2">
      <c r="A282" t="s">
        <v>49</v>
      </c>
      <c r="B282" s="36" t="s">
        <v>306</v>
      </c>
      <c r="C282" s="36" t="s">
        <v>5020</v>
      </c>
      <c r="D282" s="37" t="s">
        <v>5</v>
      </c>
      <c r="E282" s="13" t="s">
        <v>5021</v>
      </c>
      <c r="F282" s="38" t="s">
        <v>52</v>
      </c>
      <c r="G282" s="39">
        <v>1</v>
      </c>
      <c r="H282" s="38">
        <v>0</v>
      </c>
      <c r="I282" s="38">
        <f>ROUND(G282*H282,6)</f>
        <v>0</v>
      </c>
      <c r="L282" s="40">
        <v>0</v>
      </c>
      <c r="M282" s="34">
        <f>ROUND(ROUND(L282,2)*ROUND(G282,3),2)</f>
        <v>0</v>
      </c>
      <c r="N282" s="38" t="s">
        <v>488</v>
      </c>
      <c r="O282">
        <f>(M282*21)/100</f>
        <v>0</v>
      </c>
      <c r="P282" t="s">
        <v>27</v>
      </c>
    </row>
    <row r="283" spans="1:16" x14ac:dyDescent="0.2">
      <c r="A283" s="37" t="s">
        <v>54</v>
      </c>
      <c r="E283" s="41" t="s">
        <v>5</v>
      </c>
    </row>
    <row r="284" spans="1:16" ht="25.5" x14ac:dyDescent="0.2">
      <c r="A284" s="37" t="s">
        <v>55</v>
      </c>
      <c r="E284" s="42" t="s">
        <v>5255</v>
      </c>
    </row>
    <row r="285" spans="1:16" x14ac:dyDescent="0.2">
      <c r="A285" t="s">
        <v>57</v>
      </c>
      <c r="E285" s="41" t="s">
        <v>58</v>
      </c>
    </row>
    <row r="286" spans="1:16" x14ac:dyDescent="0.2">
      <c r="A286" t="s">
        <v>49</v>
      </c>
      <c r="B286" s="36" t="s">
        <v>310</v>
      </c>
      <c r="C286" s="36" t="s">
        <v>189</v>
      </c>
      <c r="D286" s="37" t="s">
        <v>5</v>
      </c>
      <c r="E286" s="13" t="s">
        <v>190</v>
      </c>
      <c r="F286" s="38" t="s">
        <v>177</v>
      </c>
      <c r="G286" s="39">
        <v>260</v>
      </c>
      <c r="H286" s="38">
        <v>0</v>
      </c>
      <c r="I286" s="38">
        <f>ROUND(G286*H286,6)</f>
        <v>0</v>
      </c>
      <c r="L286" s="40">
        <v>0</v>
      </c>
      <c r="M286" s="34">
        <f>ROUND(ROUND(L286,2)*ROUND(G286,3),2)</f>
        <v>0</v>
      </c>
      <c r="N286" s="38" t="s">
        <v>488</v>
      </c>
      <c r="O286">
        <f>(M286*21)/100</f>
        <v>0</v>
      </c>
      <c r="P286" t="s">
        <v>27</v>
      </c>
    </row>
    <row r="287" spans="1:16" x14ac:dyDescent="0.2">
      <c r="A287" s="37" t="s">
        <v>54</v>
      </c>
      <c r="E287" s="41" t="s">
        <v>5</v>
      </c>
    </row>
    <row r="288" spans="1:16" ht="38.25" x14ac:dyDescent="0.2">
      <c r="A288" s="37" t="s">
        <v>55</v>
      </c>
      <c r="E288" s="42" t="s">
        <v>5256</v>
      </c>
    </row>
    <row r="289" spans="1:16" x14ac:dyDescent="0.2">
      <c r="A289" t="s">
        <v>57</v>
      </c>
      <c r="E289" s="41" t="s">
        <v>58</v>
      </c>
    </row>
    <row r="290" spans="1:16" x14ac:dyDescent="0.2">
      <c r="A290" t="s">
        <v>49</v>
      </c>
      <c r="B290" s="36" t="s">
        <v>313</v>
      </c>
      <c r="C290" s="36" t="s">
        <v>945</v>
      </c>
      <c r="D290" s="37" t="s">
        <v>5</v>
      </c>
      <c r="E290" s="13" t="s">
        <v>946</v>
      </c>
      <c r="F290" s="38" t="s">
        <v>177</v>
      </c>
      <c r="G290" s="39">
        <v>24</v>
      </c>
      <c r="H290" s="38">
        <v>0</v>
      </c>
      <c r="I290" s="38">
        <f>ROUND(G290*H290,6)</f>
        <v>0</v>
      </c>
      <c r="L290" s="40">
        <v>0</v>
      </c>
      <c r="M290" s="34">
        <f>ROUND(ROUND(L290,2)*ROUND(G290,3),2)</f>
        <v>0</v>
      </c>
      <c r="N290" s="38" t="s">
        <v>488</v>
      </c>
      <c r="O290">
        <f>(M290*21)/100</f>
        <v>0</v>
      </c>
      <c r="P290" t="s">
        <v>27</v>
      </c>
    </row>
    <row r="291" spans="1:16" x14ac:dyDescent="0.2">
      <c r="A291" s="37" t="s">
        <v>54</v>
      </c>
      <c r="E291" s="41" t="s">
        <v>5</v>
      </c>
    </row>
    <row r="292" spans="1:16" x14ac:dyDescent="0.2">
      <c r="A292" s="37" t="s">
        <v>55</v>
      </c>
      <c r="E292" s="42" t="s">
        <v>4937</v>
      </c>
    </row>
    <row r="293" spans="1:16" x14ac:dyDescent="0.2">
      <c r="A293" t="s">
        <v>57</v>
      </c>
      <c r="E293" s="41" t="s">
        <v>58</v>
      </c>
    </row>
    <row r="294" spans="1:16" x14ac:dyDescent="0.2">
      <c r="A294" t="s">
        <v>49</v>
      </c>
      <c r="B294" s="36" t="s">
        <v>317</v>
      </c>
      <c r="C294" s="36" t="s">
        <v>947</v>
      </c>
      <c r="D294" s="37" t="s">
        <v>5</v>
      </c>
      <c r="E294" s="13" t="s">
        <v>948</v>
      </c>
      <c r="F294" s="38" t="s">
        <v>177</v>
      </c>
      <c r="G294" s="39">
        <v>24</v>
      </c>
      <c r="H294" s="38">
        <v>0</v>
      </c>
      <c r="I294" s="38">
        <f>ROUND(G294*H294,6)</f>
        <v>0</v>
      </c>
      <c r="L294" s="40">
        <v>0</v>
      </c>
      <c r="M294" s="34">
        <f>ROUND(ROUND(L294,2)*ROUND(G294,3),2)</f>
        <v>0</v>
      </c>
      <c r="N294" s="38" t="s">
        <v>488</v>
      </c>
      <c r="O294">
        <f>(M294*21)/100</f>
        <v>0</v>
      </c>
      <c r="P294" t="s">
        <v>27</v>
      </c>
    </row>
    <row r="295" spans="1:16" x14ac:dyDescent="0.2">
      <c r="A295" s="37" t="s">
        <v>54</v>
      </c>
      <c r="E295" s="41" t="s">
        <v>5</v>
      </c>
    </row>
    <row r="296" spans="1:16" x14ac:dyDescent="0.2">
      <c r="A296" s="37" t="s">
        <v>55</v>
      </c>
      <c r="E296" s="42" t="s">
        <v>4937</v>
      </c>
    </row>
    <row r="297" spans="1:16" x14ac:dyDescent="0.2">
      <c r="A297" t="s">
        <v>57</v>
      </c>
      <c r="E297" s="41" t="s">
        <v>58</v>
      </c>
    </row>
    <row r="298" spans="1:16" x14ac:dyDescent="0.2">
      <c r="A298" t="s">
        <v>49</v>
      </c>
      <c r="B298" s="36" t="s">
        <v>321</v>
      </c>
      <c r="C298" s="36" t="s">
        <v>950</v>
      </c>
      <c r="D298" s="37" t="s">
        <v>5</v>
      </c>
      <c r="E298" s="13" t="s">
        <v>951</v>
      </c>
      <c r="F298" s="38" t="s">
        <v>177</v>
      </c>
      <c r="G298" s="39">
        <v>24</v>
      </c>
      <c r="H298" s="38">
        <v>0</v>
      </c>
      <c r="I298" s="38">
        <f>ROUND(G298*H298,6)</f>
        <v>0</v>
      </c>
      <c r="L298" s="40">
        <v>0</v>
      </c>
      <c r="M298" s="34">
        <f>ROUND(ROUND(L298,2)*ROUND(G298,3),2)</f>
        <v>0</v>
      </c>
      <c r="N298" s="38" t="s">
        <v>488</v>
      </c>
      <c r="O298">
        <f>(M298*21)/100</f>
        <v>0</v>
      </c>
      <c r="P298" t="s">
        <v>27</v>
      </c>
    </row>
    <row r="299" spans="1:16" x14ac:dyDescent="0.2">
      <c r="A299" s="37" t="s">
        <v>54</v>
      </c>
      <c r="E299" s="41" t="s">
        <v>5</v>
      </c>
    </row>
    <row r="300" spans="1:16" x14ac:dyDescent="0.2">
      <c r="A300" s="37" t="s">
        <v>55</v>
      </c>
      <c r="E300" s="42" t="s">
        <v>4937</v>
      </c>
    </row>
    <row r="301" spans="1:16" x14ac:dyDescent="0.2">
      <c r="A301" t="s">
        <v>57</v>
      </c>
      <c r="E301" s="41" t="s">
        <v>58</v>
      </c>
    </row>
    <row r="302" spans="1:16" x14ac:dyDescent="0.2">
      <c r="A302" t="s">
        <v>49</v>
      </c>
      <c r="B302" s="36" t="s">
        <v>325</v>
      </c>
      <c r="C302" s="36" t="s">
        <v>5131</v>
      </c>
      <c r="D302" s="37" t="s">
        <v>5</v>
      </c>
      <c r="E302" s="13" t="s">
        <v>4943</v>
      </c>
      <c r="F302" s="38" t="s">
        <v>177</v>
      </c>
      <c r="G302" s="39">
        <v>24</v>
      </c>
      <c r="H302" s="38">
        <v>0</v>
      </c>
      <c r="I302" s="38">
        <f>ROUND(G302*H302,6)</f>
        <v>0</v>
      </c>
      <c r="L302" s="40">
        <v>0</v>
      </c>
      <c r="M302" s="34">
        <f>ROUND(ROUND(L302,2)*ROUND(G302,3),2)</f>
        <v>0</v>
      </c>
      <c r="N302" s="38" t="s">
        <v>488</v>
      </c>
      <c r="O302">
        <f>(M302*21)/100</f>
        <v>0</v>
      </c>
      <c r="P302" t="s">
        <v>27</v>
      </c>
    </row>
    <row r="303" spans="1:16" x14ac:dyDescent="0.2">
      <c r="A303" s="37" t="s">
        <v>54</v>
      </c>
      <c r="E303" s="41" t="s">
        <v>5</v>
      </c>
    </row>
    <row r="304" spans="1:16" x14ac:dyDescent="0.2">
      <c r="A304" s="37" t="s">
        <v>55</v>
      </c>
      <c r="E304" s="42" t="s">
        <v>4937</v>
      </c>
    </row>
    <row r="305" spans="1:16" x14ac:dyDescent="0.2">
      <c r="A305" t="s">
        <v>57</v>
      </c>
      <c r="E305" s="41" t="s">
        <v>58</v>
      </c>
    </row>
    <row r="306" spans="1:16" x14ac:dyDescent="0.2">
      <c r="A306" t="s">
        <v>49</v>
      </c>
      <c r="B306" s="36" t="s">
        <v>329</v>
      </c>
      <c r="C306" s="36" t="s">
        <v>4938</v>
      </c>
      <c r="D306" s="37" t="s">
        <v>5</v>
      </c>
      <c r="E306" s="13" t="s">
        <v>4939</v>
      </c>
      <c r="F306" s="38" t="s">
        <v>177</v>
      </c>
      <c r="G306" s="39">
        <v>48</v>
      </c>
      <c r="H306" s="38">
        <v>0</v>
      </c>
      <c r="I306" s="38">
        <f>ROUND(G306*H306,6)</f>
        <v>0</v>
      </c>
      <c r="L306" s="40">
        <v>0</v>
      </c>
      <c r="M306" s="34">
        <f>ROUND(ROUND(L306,2)*ROUND(G306,3),2)</f>
        <v>0</v>
      </c>
      <c r="N306" s="38" t="s">
        <v>488</v>
      </c>
      <c r="O306">
        <f>(M306*21)/100</f>
        <v>0</v>
      </c>
      <c r="P306" t="s">
        <v>27</v>
      </c>
    </row>
    <row r="307" spans="1:16" x14ac:dyDescent="0.2">
      <c r="A307" s="37" t="s">
        <v>54</v>
      </c>
      <c r="E307" s="41" t="s">
        <v>5</v>
      </c>
    </row>
    <row r="308" spans="1:16" x14ac:dyDescent="0.2">
      <c r="A308" s="37" t="s">
        <v>55</v>
      </c>
      <c r="E308" s="42" t="s">
        <v>5034</v>
      </c>
    </row>
    <row r="309" spans="1:16" x14ac:dyDescent="0.2">
      <c r="A309" t="s">
        <v>57</v>
      </c>
      <c r="E309" s="41" t="s">
        <v>58</v>
      </c>
    </row>
    <row r="310" spans="1:16" x14ac:dyDescent="0.2">
      <c r="A310" t="s">
        <v>46</v>
      </c>
      <c r="C310" s="33" t="s">
        <v>624</v>
      </c>
      <c r="E310" s="35" t="s">
        <v>625</v>
      </c>
      <c r="J310" s="34">
        <f>0</f>
        <v>0</v>
      </c>
      <c r="K310" s="34">
        <f>0</f>
        <v>0</v>
      </c>
      <c r="L310" s="34">
        <f>0+L311+L315+L319+L323+L327+L331</f>
        <v>0</v>
      </c>
      <c r="M310" s="34">
        <f>0+M311+M315+M319+M323+M327+M331</f>
        <v>0</v>
      </c>
    </row>
    <row r="311" spans="1:16" ht="25.5" x14ac:dyDescent="0.2">
      <c r="A311" t="s">
        <v>49</v>
      </c>
      <c r="B311" s="36" t="s">
        <v>333</v>
      </c>
      <c r="C311" s="36" t="s">
        <v>1718</v>
      </c>
      <c r="D311" s="37" t="s">
        <v>1719</v>
      </c>
      <c r="E311" s="13" t="s">
        <v>4945</v>
      </c>
      <c r="F311" s="38" t="s">
        <v>629</v>
      </c>
      <c r="G311" s="39">
        <v>368.93900000000002</v>
      </c>
      <c r="H311" s="38">
        <v>0</v>
      </c>
      <c r="I311" s="38">
        <f>ROUND(G311*H311,6)</f>
        <v>0</v>
      </c>
      <c r="L311" s="40">
        <v>0</v>
      </c>
      <c r="M311" s="34">
        <f>ROUND(ROUND(L311,2)*ROUND(G311,3),2)</f>
        <v>0</v>
      </c>
      <c r="N311" s="38" t="s">
        <v>269</v>
      </c>
      <c r="O311">
        <f>(M311*21)/100</f>
        <v>0</v>
      </c>
      <c r="P311" t="s">
        <v>27</v>
      </c>
    </row>
    <row r="312" spans="1:16" x14ac:dyDescent="0.2">
      <c r="A312" s="37" t="s">
        <v>54</v>
      </c>
      <c r="E312" s="41" t="s">
        <v>5</v>
      </c>
    </row>
    <row r="313" spans="1:16" ht="102" x14ac:dyDescent="0.2">
      <c r="A313" s="37" t="s">
        <v>55</v>
      </c>
      <c r="E313" s="42" t="s">
        <v>5257</v>
      </c>
    </row>
    <row r="314" spans="1:16" ht="140.25" x14ac:dyDescent="0.2">
      <c r="A314" t="s">
        <v>57</v>
      </c>
      <c r="E314" s="41" t="s">
        <v>645</v>
      </c>
    </row>
    <row r="315" spans="1:16" ht="25.5" x14ac:dyDescent="0.2">
      <c r="A315" t="s">
        <v>49</v>
      </c>
      <c r="B315" s="36" t="s">
        <v>337</v>
      </c>
      <c r="C315" s="36" t="s">
        <v>1579</v>
      </c>
      <c r="D315" s="37" t="s">
        <v>1580</v>
      </c>
      <c r="E315" s="13" t="s">
        <v>5133</v>
      </c>
      <c r="F315" s="38" t="s">
        <v>629</v>
      </c>
      <c r="G315" s="39">
        <v>2.048</v>
      </c>
      <c r="H315" s="38">
        <v>0</v>
      </c>
      <c r="I315" s="38">
        <f>ROUND(G315*H315,6)</f>
        <v>0</v>
      </c>
      <c r="L315" s="40">
        <v>0</v>
      </c>
      <c r="M315" s="34">
        <f>ROUND(ROUND(L315,2)*ROUND(G315,3),2)</f>
        <v>0</v>
      </c>
      <c r="N315" s="38" t="s">
        <v>269</v>
      </c>
      <c r="O315">
        <f>(M315*21)/100</f>
        <v>0</v>
      </c>
      <c r="P315" t="s">
        <v>27</v>
      </c>
    </row>
    <row r="316" spans="1:16" x14ac:dyDescent="0.2">
      <c r="A316" s="37" t="s">
        <v>54</v>
      </c>
      <c r="E316" s="41" t="s">
        <v>5</v>
      </c>
    </row>
    <row r="317" spans="1:16" x14ac:dyDescent="0.2">
      <c r="A317" s="37" t="s">
        <v>55</v>
      </c>
      <c r="E317" s="42" t="s">
        <v>5258</v>
      </c>
    </row>
    <row r="318" spans="1:16" ht="140.25" x14ac:dyDescent="0.2">
      <c r="A318" t="s">
        <v>57</v>
      </c>
      <c r="E318" s="41" t="s">
        <v>645</v>
      </c>
    </row>
    <row r="319" spans="1:16" ht="25.5" x14ac:dyDescent="0.2">
      <c r="A319" t="s">
        <v>49</v>
      </c>
      <c r="B319" s="36" t="s">
        <v>342</v>
      </c>
      <c r="C319" s="36" t="s">
        <v>634</v>
      </c>
      <c r="D319" s="37" t="s">
        <v>635</v>
      </c>
      <c r="E319" s="13" t="s">
        <v>4947</v>
      </c>
      <c r="F319" s="38" t="s">
        <v>629</v>
      </c>
      <c r="G319" s="39">
        <v>13.076000000000001</v>
      </c>
      <c r="H319" s="38">
        <v>0</v>
      </c>
      <c r="I319" s="38">
        <f>ROUND(G319*H319,6)</f>
        <v>0</v>
      </c>
      <c r="L319" s="40">
        <v>0</v>
      </c>
      <c r="M319" s="34">
        <f>ROUND(ROUND(L319,2)*ROUND(G319,3),2)</f>
        <v>0</v>
      </c>
      <c r="N319" s="38" t="s">
        <v>269</v>
      </c>
      <c r="O319">
        <f>(M319*21)/100</f>
        <v>0</v>
      </c>
      <c r="P319" t="s">
        <v>27</v>
      </c>
    </row>
    <row r="320" spans="1:16" x14ac:dyDescent="0.2">
      <c r="A320" s="37" t="s">
        <v>54</v>
      </c>
      <c r="E320" s="41" t="s">
        <v>5</v>
      </c>
    </row>
    <row r="321" spans="1:16" x14ac:dyDescent="0.2">
      <c r="A321" s="37" t="s">
        <v>55</v>
      </c>
      <c r="E321" s="42" t="s">
        <v>5259</v>
      </c>
    </row>
    <row r="322" spans="1:16" ht="140.25" x14ac:dyDescent="0.2">
      <c r="A322" t="s">
        <v>57</v>
      </c>
      <c r="E322" s="41" t="s">
        <v>645</v>
      </c>
    </row>
    <row r="323" spans="1:16" ht="25.5" x14ac:dyDescent="0.2">
      <c r="A323" t="s">
        <v>49</v>
      </c>
      <c r="B323" s="36" t="s">
        <v>345</v>
      </c>
      <c r="C323" s="36" t="s">
        <v>998</v>
      </c>
      <c r="D323" s="37" t="s">
        <v>999</v>
      </c>
      <c r="E323" s="13" t="s">
        <v>4949</v>
      </c>
      <c r="F323" s="38" t="s">
        <v>629</v>
      </c>
      <c r="G323" s="39">
        <v>15</v>
      </c>
      <c r="H323" s="38">
        <v>0</v>
      </c>
      <c r="I323" s="38">
        <f>ROUND(G323*H323,6)</f>
        <v>0</v>
      </c>
      <c r="L323" s="40">
        <v>0</v>
      </c>
      <c r="M323" s="34">
        <f>ROUND(ROUND(L323,2)*ROUND(G323,3),2)</f>
        <v>0</v>
      </c>
      <c r="N323" s="38" t="s">
        <v>269</v>
      </c>
      <c r="O323">
        <f>(M323*21)/100</f>
        <v>0</v>
      </c>
      <c r="P323" t="s">
        <v>27</v>
      </c>
    </row>
    <row r="324" spans="1:16" x14ac:dyDescent="0.2">
      <c r="A324" s="37" t="s">
        <v>54</v>
      </c>
      <c r="E324" s="41" t="s">
        <v>5</v>
      </c>
    </row>
    <row r="325" spans="1:16" x14ac:dyDescent="0.2">
      <c r="A325" s="37" t="s">
        <v>55</v>
      </c>
      <c r="E325" s="42" t="s">
        <v>5037</v>
      </c>
    </row>
    <row r="326" spans="1:16" ht="140.25" x14ac:dyDescent="0.2">
      <c r="A326" t="s">
        <v>57</v>
      </c>
      <c r="E326" s="41" t="s">
        <v>645</v>
      </c>
    </row>
    <row r="327" spans="1:16" ht="38.25" x14ac:dyDescent="0.2">
      <c r="A327" t="s">
        <v>49</v>
      </c>
      <c r="B327" s="36" t="s">
        <v>349</v>
      </c>
      <c r="C327" s="36" t="s">
        <v>792</v>
      </c>
      <c r="D327" s="37" t="s">
        <v>793</v>
      </c>
      <c r="E327" s="13" t="s">
        <v>4951</v>
      </c>
      <c r="F327" s="38" t="s">
        <v>629</v>
      </c>
      <c r="G327" s="39">
        <v>15</v>
      </c>
      <c r="H327" s="38">
        <v>0</v>
      </c>
      <c r="I327" s="38">
        <f>ROUND(G327*H327,6)</f>
        <v>0</v>
      </c>
      <c r="L327" s="40">
        <v>0</v>
      </c>
      <c r="M327" s="34">
        <f>ROUND(ROUND(L327,2)*ROUND(G327,3),2)</f>
        <v>0</v>
      </c>
      <c r="N327" s="38" t="s">
        <v>269</v>
      </c>
      <c r="O327">
        <f>(M327*21)/100</f>
        <v>0</v>
      </c>
      <c r="P327" t="s">
        <v>27</v>
      </c>
    </row>
    <row r="328" spans="1:16" x14ac:dyDescent="0.2">
      <c r="A328" s="37" t="s">
        <v>54</v>
      </c>
      <c r="E328" s="41" t="s">
        <v>5</v>
      </c>
    </row>
    <row r="329" spans="1:16" x14ac:dyDescent="0.2">
      <c r="A329" s="37" t="s">
        <v>55</v>
      </c>
      <c r="E329" s="42" t="s">
        <v>5038</v>
      </c>
    </row>
    <row r="330" spans="1:16" ht="140.25" x14ac:dyDescent="0.2">
      <c r="A330" t="s">
        <v>57</v>
      </c>
      <c r="E330" s="41" t="s">
        <v>645</v>
      </c>
    </row>
    <row r="331" spans="1:16" ht="25.5" x14ac:dyDescent="0.2">
      <c r="A331" t="s">
        <v>49</v>
      </c>
      <c r="B331" s="36" t="s">
        <v>352</v>
      </c>
      <c r="C331" s="36" t="s">
        <v>4877</v>
      </c>
      <c r="D331" s="37" t="s">
        <v>4878</v>
      </c>
      <c r="E331" s="13" t="s">
        <v>4953</v>
      </c>
      <c r="F331" s="38" t="s">
        <v>629</v>
      </c>
      <c r="G331" s="39">
        <v>12.105</v>
      </c>
      <c r="H331" s="38">
        <v>0</v>
      </c>
      <c r="I331" s="38">
        <f>ROUND(G331*H331,6)</f>
        <v>0</v>
      </c>
      <c r="L331" s="40">
        <v>0</v>
      </c>
      <c r="M331" s="34">
        <f>ROUND(ROUND(L331,2)*ROUND(G331,3),2)</f>
        <v>0</v>
      </c>
      <c r="N331" s="38" t="s">
        <v>269</v>
      </c>
      <c r="O331">
        <f>(M331*21)/100</f>
        <v>0</v>
      </c>
      <c r="P331" t="s">
        <v>27</v>
      </c>
    </row>
    <row r="332" spans="1:16" x14ac:dyDescent="0.2">
      <c r="A332" s="37" t="s">
        <v>54</v>
      </c>
      <c r="E332" s="41" t="s">
        <v>5</v>
      </c>
    </row>
    <row r="333" spans="1:16" ht="25.5" x14ac:dyDescent="0.2">
      <c r="A333" s="37" t="s">
        <v>55</v>
      </c>
      <c r="E333" s="42" t="s">
        <v>5260</v>
      </c>
    </row>
    <row r="334" spans="1:16" ht="140.25" x14ac:dyDescent="0.2">
      <c r="A334" t="s">
        <v>57</v>
      </c>
      <c r="E334"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4955</v>
      </c>
      <c r="M3" s="43">
        <f>Rekapitulace!C74</f>
        <v>0</v>
      </c>
      <c r="N3" s="25" t="s">
        <v>0</v>
      </c>
      <c r="O3" t="s">
        <v>23</v>
      </c>
      <c r="P3" t="s">
        <v>27</v>
      </c>
    </row>
    <row r="4" spans="1:20" ht="32.1" customHeight="1" x14ac:dyDescent="0.2">
      <c r="A4" s="28" t="s">
        <v>20</v>
      </c>
      <c r="B4" s="29" t="s">
        <v>28</v>
      </c>
      <c r="C4" s="2" t="s">
        <v>4955</v>
      </c>
      <c r="D4" s="9"/>
      <c r="E4" s="3" t="s">
        <v>4956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COUNTIFS(L8:L227,"=0",A8:A227,"P")+COUNTIFS(L8:L227,"",A8:A227,"P")+SUM(Q8:Q227)</f>
        <v>54</v>
      </c>
    </row>
    <row r="8" spans="1:20" x14ac:dyDescent="0.2">
      <c r="A8" t="s">
        <v>44</v>
      </c>
      <c r="C8" s="30" t="s">
        <v>5263</v>
      </c>
      <c r="E8" s="32" t="s">
        <v>5262</v>
      </c>
      <c r="J8" s="31">
        <f>0+J9+J38+J99+J156+J173+J210</f>
        <v>0</v>
      </c>
      <c r="K8" s="31">
        <f>0+K9+K38+K99+K156+K173+K210</f>
        <v>0</v>
      </c>
      <c r="L8" s="31">
        <f>0+L9+L38+L99+L156+L173+L210</f>
        <v>0</v>
      </c>
      <c r="M8" s="31">
        <f>0+M9+M38+M99+M156+M173+M210</f>
        <v>0</v>
      </c>
    </row>
    <row r="9" spans="1:20" x14ac:dyDescent="0.2">
      <c r="A9" t="s">
        <v>46</v>
      </c>
      <c r="C9" s="33" t="s">
        <v>88</v>
      </c>
      <c r="E9" s="35" t="s">
        <v>501</v>
      </c>
      <c r="J9" s="34">
        <f>0</f>
        <v>0</v>
      </c>
      <c r="K9" s="34">
        <f>0</f>
        <v>0</v>
      </c>
      <c r="L9" s="34">
        <f>0+L10+L14+L18+L22+L26+L30+L34</f>
        <v>0</v>
      </c>
      <c r="M9" s="34">
        <f>0+M10+M14+M18+M22+M26+M30+M34</f>
        <v>0</v>
      </c>
    </row>
    <row r="10" spans="1:20" x14ac:dyDescent="0.2">
      <c r="A10" t="s">
        <v>49</v>
      </c>
      <c r="B10" s="36" t="s">
        <v>47</v>
      </c>
      <c r="C10" s="36" t="s">
        <v>4885</v>
      </c>
      <c r="D10" s="37" t="s">
        <v>5</v>
      </c>
      <c r="E10" s="13" t="s">
        <v>2315</v>
      </c>
      <c r="F10" s="38" t="s">
        <v>4886</v>
      </c>
      <c r="G10" s="39">
        <v>1017</v>
      </c>
      <c r="H10" s="38">
        <v>0</v>
      </c>
      <c r="I10" s="38">
        <f>ROUND(G10*H10,6)</f>
        <v>0</v>
      </c>
      <c r="L10" s="40">
        <v>0</v>
      </c>
      <c r="M10" s="34">
        <f>ROUND(ROUND(L10,2)*ROUND(G10,3),2)</f>
        <v>0</v>
      </c>
      <c r="N10" s="38" t="s">
        <v>269</v>
      </c>
      <c r="O10">
        <f>(M10*21)/100</f>
        <v>0</v>
      </c>
      <c r="P10" t="s">
        <v>27</v>
      </c>
    </row>
    <row r="11" spans="1:20" x14ac:dyDescent="0.2">
      <c r="A11" s="37" t="s">
        <v>54</v>
      </c>
      <c r="E11" s="41" t="s">
        <v>5</v>
      </c>
    </row>
    <row r="12" spans="1:20" ht="51" x14ac:dyDescent="0.2">
      <c r="A12" s="37" t="s">
        <v>55</v>
      </c>
      <c r="E12" s="42" t="s">
        <v>5264</v>
      </c>
    </row>
    <row r="13" spans="1:20" x14ac:dyDescent="0.2">
      <c r="A13" t="s">
        <v>57</v>
      </c>
      <c r="E13" s="41" t="s">
        <v>2308</v>
      </c>
    </row>
    <row r="14" spans="1:20" x14ac:dyDescent="0.2">
      <c r="A14" t="s">
        <v>49</v>
      </c>
      <c r="B14" s="36" t="s">
        <v>27</v>
      </c>
      <c r="C14" s="36" t="s">
        <v>502</v>
      </c>
      <c r="D14" s="37" t="s">
        <v>5</v>
      </c>
      <c r="E14" s="13" t="s">
        <v>503</v>
      </c>
      <c r="F14" s="38" t="s">
        <v>504</v>
      </c>
      <c r="G14" s="39">
        <v>1017</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5265</v>
      </c>
    </row>
    <row r="17" spans="1:16" x14ac:dyDescent="0.2">
      <c r="A17" t="s">
        <v>57</v>
      </c>
      <c r="E17" s="41" t="s">
        <v>58</v>
      </c>
    </row>
    <row r="18" spans="1:16" x14ac:dyDescent="0.2">
      <c r="A18" t="s">
        <v>49</v>
      </c>
      <c r="B18" s="36" t="s">
        <v>26</v>
      </c>
      <c r="C18" s="36" t="s">
        <v>1732</v>
      </c>
      <c r="D18" s="37" t="s">
        <v>5</v>
      </c>
      <c r="E18" s="13" t="s">
        <v>1733</v>
      </c>
      <c r="F18" s="38" t="s">
        <v>283</v>
      </c>
      <c r="G18" s="39">
        <v>3.8559999999999999</v>
      </c>
      <c r="H18" s="38">
        <v>0</v>
      </c>
      <c r="I18" s="38">
        <f>ROUND(G18*H18,6)</f>
        <v>0</v>
      </c>
      <c r="L18" s="40">
        <v>0</v>
      </c>
      <c r="M18" s="34">
        <f>ROUND(ROUND(L18,2)*ROUND(G18,3),2)</f>
        <v>0</v>
      </c>
      <c r="N18" s="38" t="s">
        <v>488</v>
      </c>
      <c r="O18">
        <f>(M18*21)/100</f>
        <v>0</v>
      </c>
      <c r="P18" t="s">
        <v>27</v>
      </c>
    </row>
    <row r="19" spans="1:16" x14ac:dyDescent="0.2">
      <c r="A19" s="37" t="s">
        <v>54</v>
      </c>
      <c r="E19" s="41" t="s">
        <v>5</v>
      </c>
    </row>
    <row r="20" spans="1:16" ht="38.25" x14ac:dyDescent="0.2">
      <c r="A20" s="37" t="s">
        <v>55</v>
      </c>
      <c r="E20" s="42" t="s">
        <v>5266</v>
      </c>
    </row>
    <row r="21" spans="1:16" x14ac:dyDescent="0.2">
      <c r="A21" t="s">
        <v>57</v>
      </c>
      <c r="E21" s="41" t="s">
        <v>58</v>
      </c>
    </row>
    <row r="22" spans="1:16" x14ac:dyDescent="0.2">
      <c r="A22" t="s">
        <v>49</v>
      </c>
      <c r="B22" s="36" t="s">
        <v>65</v>
      </c>
      <c r="C22" s="36" t="s">
        <v>1599</v>
      </c>
      <c r="D22" s="37" t="s">
        <v>5</v>
      </c>
      <c r="E22" s="13" t="s">
        <v>1600</v>
      </c>
      <c r="F22" s="38" t="s">
        <v>283</v>
      </c>
      <c r="G22" s="39">
        <v>284.76</v>
      </c>
      <c r="H22" s="38">
        <v>0</v>
      </c>
      <c r="I22" s="38">
        <f>ROUND(G22*H22,6)</f>
        <v>0</v>
      </c>
      <c r="L22" s="40">
        <v>0</v>
      </c>
      <c r="M22" s="34">
        <f>ROUND(ROUND(L22,2)*ROUND(G22,3),2)</f>
        <v>0</v>
      </c>
      <c r="N22" s="38" t="s">
        <v>488</v>
      </c>
      <c r="O22">
        <f>(M22*21)/100</f>
        <v>0</v>
      </c>
      <c r="P22" t="s">
        <v>27</v>
      </c>
    </row>
    <row r="23" spans="1:16" x14ac:dyDescent="0.2">
      <c r="A23" s="37" t="s">
        <v>54</v>
      </c>
      <c r="E23" s="41" t="s">
        <v>5</v>
      </c>
    </row>
    <row r="24" spans="1:16" ht="51" x14ac:dyDescent="0.2">
      <c r="A24" s="37" t="s">
        <v>55</v>
      </c>
      <c r="E24" s="42" t="s">
        <v>5267</v>
      </c>
    </row>
    <row r="25" spans="1:16" x14ac:dyDescent="0.2">
      <c r="A25" t="s">
        <v>57</v>
      </c>
      <c r="E25" s="41" t="s">
        <v>58</v>
      </c>
    </row>
    <row r="26" spans="1:16" x14ac:dyDescent="0.2">
      <c r="A26" t="s">
        <v>49</v>
      </c>
      <c r="B26" s="36" t="s">
        <v>69</v>
      </c>
      <c r="C26" s="36" t="s">
        <v>291</v>
      </c>
      <c r="D26" s="37" t="s">
        <v>5</v>
      </c>
      <c r="E26" s="13" t="s">
        <v>292</v>
      </c>
      <c r="F26" s="38" t="s">
        <v>283</v>
      </c>
      <c r="G26" s="39">
        <v>284.76</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5268</v>
      </c>
    </row>
    <row r="29" spans="1:16" x14ac:dyDescent="0.2">
      <c r="A29" t="s">
        <v>57</v>
      </c>
      <c r="E29" s="41" t="s">
        <v>58</v>
      </c>
    </row>
    <row r="30" spans="1:16" x14ac:dyDescent="0.2">
      <c r="A30" t="s">
        <v>49</v>
      </c>
      <c r="B30" s="36" t="s">
        <v>73</v>
      </c>
      <c r="C30" s="36" t="s">
        <v>4891</v>
      </c>
      <c r="D30" s="37" t="s">
        <v>5</v>
      </c>
      <c r="E30" s="13" t="s">
        <v>4892</v>
      </c>
      <c r="F30" s="38" t="s">
        <v>504</v>
      </c>
      <c r="G30" s="39">
        <v>2034</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5269</v>
      </c>
    </row>
    <row r="33" spans="1:16" x14ac:dyDescent="0.2">
      <c r="A33" t="s">
        <v>57</v>
      </c>
      <c r="E33" s="41" t="s">
        <v>58</v>
      </c>
    </row>
    <row r="34" spans="1:16" x14ac:dyDescent="0.2">
      <c r="A34" t="s">
        <v>49</v>
      </c>
      <c r="B34" s="36" t="s">
        <v>77</v>
      </c>
      <c r="C34" s="36" t="s">
        <v>4818</v>
      </c>
      <c r="D34" s="37" t="s">
        <v>5</v>
      </c>
      <c r="E34" s="13" t="s">
        <v>4819</v>
      </c>
      <c r="F34" s="38" t="s">
        <v>283</v>
      </c>
      <c r="G34" s="39">
        <v>0.25600000000000001</v>
      </c>
      <c r="H34" s="38">
        <v>0</v>
      </c>
      <c r="I34" s="38">
        <f>ROUND(G34*H34,6)</f>
        <v>0</v>
      </c>
      <c r="L34" s="40">
        <v>0</v>
      </c>
      <c r="M34" s="34">
        <f>ROUND(ROUND(L34,2)*ROUND(G34,3),2)</f>
        <v>0</v>
      </c>
      <c r="N34" s="38" t="s">
        <v>488</v>
      </c>
      <c r="O34">
        <f>(M34*21)/100</f>
        <v>0</v>
      </c>
      <c r="P34" t="s">
        <v>27</v>
      </c>
    </row>
    <row r="35" spans="1:16" x14ac:dyDescent="0.2">
      <c r="A35" s="37" t="s">
        <v>54</v>
      </c>
      <c r="E35" s="41" t="s">
        <v>5</v>
      </c>
    </row>
    <row r="36" spans="1:16" ht="25.5" x14ac:dyDescent="0.2">
      <c r="A36" s="37" t="s">
        <v>55</v>
      </c>
      <c r="E36" s="42" t="s">
        <v>5270</v>
      </c>
    </row>
    <row r="37" spans="1:16" x14ac:dyDescent="0.2">
      <c r="A37" t="s">
        <v>57</v>
      </c>
      <c r="E37" s="41" t="s">
        <v>58</v>
      </c>
    </row>
    <row r="38" spans="1:16" x14ac:dyDescent="0.2">
      <c r="A38" t="s">
        <v>46</v>
      </c>
      <c r="C38" s="33" t="s">
        <v>313</v>
      </c>
      <c r="E38" s="35" t="s">
        <v>4894</v>
      </c>
      <c r="J38" s="34">
        <f>0</f>
        <v>0</v>
      </c>
      <c r="K38" s="34">
        <f>0</f>
        <v>0</v>
      </c>
      <c r="L38" s="34">
        <f>0+L39+L43+L47+L51+L55+L59+L63+L67+L71+L75+L79+L83+L87+L91+L95</f>
        <v>0</v>
      </c>
      <c r="M38" s="34">
        <f>0+M39+M43+M47+M51+M55+M59+M63+M67+M71+M75+M79+M83+M87+M91+M95</f>
        <v>0</v>
      </c>
    </row>
    <row r="39" spans="1:16" x14ac:dyDescent="0.2">
      <c r="A39" t="s">
        <v>49</v>
      </c>
      <c r="B39" s="36" t="s">
        <v>81</v>
      </c>
      <c r="C39" s="36" t="s">
        <v>2850</v>
      </c>
      <c r="D39" s="37" t="s">
        <v>5</v>
      </c>
      <c r="E39" s="13" t="s">
        <v>2851</v>
      </c>
      <c r="F39" s="38" t="s">
        <v>288</v>
      </c>
      <c r="G39" s="39">
        <v>417</v>
      </c>
      <c r="H39" s="38">
        <v>0</v>
      </c>
      <c r="I39" s="38">
        <f>ROUND(G39*H39,6)</f>
        <v>0</v>
      </c>
      <c r="L39" s="40">
        <v>0</v>
      </c>
      <c r="M39" s="34">
        <f>ROUND(ROUND(L39,2)*ROUND(G39,3),2)</f>
        <v>0</v>
      </c>
      <c r="N39" s="38" t="s">
        <v>488</v>
      </c>
      <c r="O39">
        <f>(M39*21)/100</f>
        <v>0</v>
      </c>
      <c r="P39" t="s">
        <v>27</v>
      </c>
    </row>
    <row r="40" spans="1:16" x14ac:dyDescent="0.2">
      <c r="A40" s="37" t="s">
        <v>54</v>
      </c>
      <c r="E40" s="41" t="s">
        <v>5</v>
      </c>
    </row>
    <row r="41" spans="1:16" ht="25.5" x14ac:dyDescent="0.2">
      <c r="A41" s="37" t="s">
        <v>55</v>
      </c>
      <c r="E41" s="42" t="s">
        <v>5271</v>
      </c>
    </row>
    <row r="42" spans="1:16" x14ac:dyDescent="0.2">
      <c r="A42" t="s">
        <v>57</v>
      </c>
      <c r="E42" s="41" t="s">
        <v>58</v>
      </c>
    </row>
    <row r="43" spans="1:16" x14ac:dyDescent="0.2">
      <c r="A43" t="s">
        <v>49</v>
      </c>
      <c r="B43" s="36" t="s">
        <v>85</v>
      </c>
      <c r="C43" s="36" t="s">
        <v>299</v>
      </c>
      <c r="D43" s="37" t="s">
        <v>5</v>
      </c>
      <c r="E43" s="13" t="s">
        <v>300</v>
      </c>
      <c r="F43" s="38" t="s">
        <v>288</v>
      </c>
      <c r="G43" s="39">
        <v>417</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5272</v>
      </c>
    </row>
    <row r="46" spans="1:16" x14ac:dyDescent="0.2">
      <c r="A46" t="s">
        <v>57</v>
      </c>
      <c r="E46" s="41" t="s">
        <v>58</v>
      </c>
    </row>
    <row r="47" spans="1:16" ht="25.5" x14ac:dyDescent="0.2">
      <c r="A47" t="s">
        <v>49</v>
      </c>
      <c r="B47" s="36" t="s">
        <v>88</v>
      </c>
      <c r="C47" s="36" t="s">
        <v>4897</v>
      </c>
      <c r="D47" s="37" t="s">
        <v>5</v>
      </c>
      <c r="E47" s="13" t="s">
        <v>4898</v>
      </c>
      <c r="F47" s="38" t="s">
        <v>288</v>
      </c>
      <c r="G47" s="39">
        <v>30</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5156</v>
      </c>
    </row>
    <row r="50" spans="1:16" x14ac:dyDescent="0.2">
      <c r="A50" t="s">
        <v>57</v>
      </c>
      <c r="E50" s="41" t="s">
        <v>58</v>
      </c>
    </row>
    <row r="51" spans="1:16" ht="25.5" x14ac:dyDescent="0.2">
      <c r="A51" t="s">
        <v>49</v>
      </c>
      <c r="B51" s="36" t="s">
        <v>91</v>
      </c>
      <c r="C51" s="36" t="s">
        <v>803</v>
      </c>
      <c r="D51" s="37" t="s">
        <v>5</v>
      </c>
      <c r="E51" s="13" t="s">
        <v>5157</v>
      </c>
      <c r="F51" s="38" t="s">
        <v>288</v>
      </c>
      <c r="G51" s="39">
        <v>20</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5273</v>
      </c>
    </row>
    <row r="54" spans="1:16" x14ac:dyDescent="0.2">
      <c r="A54" t="s">
        <v>57</v>
      </c>
      <c r="E54" s="41" t="s">
        <v>58</v>
      </c>
    </row>
    <row r="55" spans="1:16" ht="25.5" x14ac:dyDescent="0.2">
      <c r="A55" t="s">
        <v>49</v>
      </c>
      <c r="B55" s="36" t="s">
        <v>95</v>
      </c>
      <c r="C55" s="36" t="s">
        <v>5274</v>
      </c>
      <c r="D55" s="37" t="s">
        <v>5</v>
      </c>
      <c r="E55" s="13" t="s">
        <v>5275</v>
      </c>
      <c r="F55" s="38" t="s">
        <v>288</v>
      </c>
      <c r="G55" s="39">
        <v>15</v>
      </c>
      <c r="H55" s="38">
        <v>0</v>
      </c>
      <c r="I55" s="38">
        <f>ROUND(G55*H55,6)</f>
        <v>0</v>
      </c>
      <c r="L55" s="40">
        <v>0</v>
      </c>
      <c r="M55" s="34">
        <f>ROUND(ROUND(L55,2)*ROUND(G55,3),2)</f>
        <v>0</v>
      </c>
      <c r="N55" s="38" t="s">
        <v>488</v>
      </c>
      <c r="O55">
        <f>(M55*21)/100</f>
        <v>0</v>
      </c>
      <c r="P55" t="s">
        <v>27</v>
      </c>
    </row>
    <row r="56" spans="1:16" x14ac:dyDescent="0.2">
      <c r="A56" s="37" t="s">
        <v>54</v>
      </c>
      <c r="E56" s="41" t="s">
        <v>5</v>
      </c>
    </row>
    <row r="57" spans="1:16" ht="25.5" x14ac:dyDescent="0.2">
      <c r="A57" s="37" t="s">
        <v>55</v>
      </c>
      <c r="E57" s="42" t="s">
        <v>5276</v>
      </c>
    </row>
    <row r="58" spans="1:16" x14ac:dyDescent="0.2">
      <c r="A58" t="s">
        <v>57</v>
      </c>
      <c r="E58" s="41" t="s">
        <v>58</v>
      </c>
    </row>
    <row r="59" spans="1:16" ht="25.5" x14ac:dyDescent="0.2">
      <c r="A59" t="s">
        <v>49</v>
      </c>
      <c r="B59" s="36" t="s">
        <v>98</v>
      </c>
      <c r="C59" s="36" t="s">
        <v>5058</v>
      </c>
      <c r="D59" s="37" t="s">
        <v>5</v>
      </c>
      <c r="E59" s="13" t="s">
        <v>5059</v>
      </c>
      <c r="F59" s="38" t="s">
        <v>288</v>
      </c>
      <c r="G59" s="39">
        <v>15</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5277</v>
      </c>
    </row>
    <row r="62" spans="1:16" x14ac:dyDescent="0.2">
      <c r="A62" t="s">
        <v>57</v>
      </c>
      <c r="E62" s="41" t="s">
        <v>58</v>
      </c>
    </row>
    <row r="63" spans="1:16" ht="25.5" x14ac:dyDescent="0.2">
      <c r="A63" t="s">
        <v>49</v>
      </c>
      <c r="B63" s="36" t="s">
        <v>101</v>
      </c>
      <c r="C63" s="36" t="s">
        <v>5159</v>
      </c>
      <c r="D63" s="37" t="s">
        <v>5</v>
      </c>
      <c r="E63" s="13" t="s">
        <v>5160</v>
      </c>
      <c r="F63" s="38" t="s">
        <v>288</v>
      </c>
      <c r="G63" s="39">
        <v>20</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5161</v>
      </c>
    </row>
    <row r="66" spans="1:16" x14ac:dyDescent="0.2">
      <c r="A66" t="s">
        <v>57</v>
      </c>
      <c r="E66" s="41" t="s">
        <v>58</v>
      </c>
    </row>
    <row r="67" spans="1:16" x14ac:dyDescent="0.2">
      <c r="A67" t="s">
        <v>49</v>
      </c>
      <c r="B67" s="36" t="s">
        <v>105</v>
      </c>
      <c r="C67" s="36" t="s">
        <v>1019</v>
      </c>
      <c r="D67" s="37" t="s">
        <v>5</v>
      </c>
      <c r="E67" s="13" t="s">
        <v>1020</v>
      </c>
      <c r="F67" s="38" t="s">
        <v>504</v>
      </c>
      <c r="G67" s="39">
        <v>2</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5013</v>
      </c>
    </row>
    <row r="70" spans="1:16" x14ac:dyDescent="0.2">
      <c r="A70" t="s">
        <v>57</v>
      </c>
      <c r="E70" s="41" t="s">
        <v>58</v>
      </c>
    </row>
    <row r="71" spans="1:16" x14ac:dyDescent="0.2">
      <c r="A71" t="s">
        <v>49</v>
      </c>
      <c r="B71" s="36" t="s">
        <v>108</v>
      </c>
      <c r="C71" s="36" t="s">
        <v>1022</v>
      </c>
      <c r="D71" s="37" t="s">
        <v>5</v>
      </c>
      <c r="E71" s="13" t="s">
        <v>1023</v>
      </c>
      <c r="F71" s="38" t="s">
        <v>504</v>
      </c>
      <c r="G71" s="39">
        <v>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5013</v>
      </c>
    </row>
    <row r="74" spans="1:16" x14ac:dyDescent="0.2">
      <c r="A74" t="s">
        <v>57</v>
      </c>
      <c r="E74" s="41" t="s">
        <v>58</v>
      </c>
    </row>
    <row r="75" spans="1:16" ht="25.5" x14ac:dyDescent="0.2">
      <c r="A75" t="s">
        <v>49</v>
      </c>
      <c r="B75" s="36" t="s">
        <v>111</v>
      </c>
      <c r="C75" s="36" t="s">
        <v>5162</v>
      </c>
      <c r="D75" s="37" t="s">
        <v>5</v>
      </c>
      <c r="E75" s="13" t="s">
        <v>5163</v>
      </c>
      <c r="F75" s="38" t="s">
        <v>52</v>
      </c>
      <c r="G75" s="39">
        <v>10</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5164</v>
      </c>
    </row>
    <row r="78" spans="1:16" x14ac:dyDescent="0.2">
      <c r="A78" t="s">
        <v>57</v>
      </c>
      <c r="E78" s="41" t="s">
        <v>58</v>
      </c>
    </row>
    <row r="79" spans="1:16" ht="25.5" x14ac:dyDescent="0.2">
      <c r="A79" t="s">
        <v>49</v>
      </c>
      <c r="B79" s="36" t="s">
        <v>115</v>
      </c>
      <c r="C79" s="36" t="s">
        <v>1028</v>
      </c>
      <c r="D79" s="37" t="s">
        <v>5</v>
      </c>
      <c r="E79" s="13" t="s">
        <v>1029</v>
      </c>
      <c r="F79" s="38" t="s">
        <v>52</v>
      </c>
      <c r="G79" s="39">
        <v>10</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5165</v>
      </c>
    </row>
    <row r="82" spans="1:16" x14ac:dyDescent="0.2">
      <c r="A82" t="s">
        <v>57</v>
      </c>
      <c r="E82" s="41" t="s">
        <v>58</v>
      </c>
    </row>
    <row r="83" spans="1:16" x14ac:dyDescent="0.2">
      <c r="A83" t="s">
        <v>49</v>
      </c>
      <c r="B83" s="36" t="s">
        <v>118</v>
      </c>
      <c r="C83" s="36" t="s">
        <v>5166</v>
      </c>
      <c r="D83" s="37" t="s">
        <v>5</v>
      </c>
      <c r="E83" s="13" t="s">
        <v>5167</v>
      </c>
      <c r="F83" s="38" t="s">
        <v>52</v>
      </c>
      <c r="G83" s="39">
        <v>100</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5168</v>
      </c>
    </row>
    <row r="86" spans="1:16" x14ac:dyDescent="0.2">
      <c r="A86" t="s">
        <v>57</v>
      </c>
      <c r="E86" s="41" t="s">
        <v>58</v>
      </c>
    </row>
    <row r="87" spans="1:16" ht="25.5" x14ac:dyDescent="0.2">
      <c r="A87" t="s">
        <v>49</v>
      </c>
      <c r="B87" s="36" t="s">
        <v>122</v>
      </c>
      <c r="C87" s="36" t="s">
        <v>4834</v>
      </c>
      <c r="D87" s="37" t="s">
        <v>5</v>
      </c>
      <c r="E87" s="13" t="s">
        <v>4835</v>
      </c>
      <c r="F87" s="38" t="s">
        <v>52</v>
      </c>
      <c r="G87" s="39">
        <v>16</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5169</v>
      </c>
    </row>
    <row r="90" spans="1:16" x14ac:dyDescent="0.2">
      <c r="A90" t="s">
        <v>57</v>
      </c>
      <c r="E90" s="41" t="s">
        <v>58</v>
      </c>
    </row>
    <row r="91" spans="1:16" ht="25.5" x14ac:dyDescent="0.2">
      <c r="A91" t="s">
        <v>49</v>
      </c>
      <c r="B91" s="36" t="s">
        <v>125</v>
      </c>
      <c r="C91" s="36" t="s">
        <v>5170</v>
      </c>
      <c r="D91" s="37" t="s">
        <v>5</v>
      </c>
      <c r="E91" s="13" t="s">
        <v>5171</v>
      </c>
      <c r="F91" s="38" t="s">
        <v>52</v>
      </c>
      <c r="G91" s="39">
        <v>3</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5172</v>
      </c>
    </row>
    <row r="94" spans="1:16" x14ac:dyDescent="0.2">
      <c r="A94" t="s">
        <v>57</v>
      </c>
      <c r="E94" s="41" t="s">
        <v>58</v>
      </c>
    </row>
    <row r="95" spans="1:16" ht="38.25" x14ac:dyDescent="0.2">
      <c r="A95" t="s">
        <v>49</v>
      </c>
      <c r="B95" s="36" t="s">
        <v>129</v>
      </c>
      <c r="C95" s="36" t="s">
        <v>5176</v>
      </c>
      <c r="D95" s="37" t="s">
        <v>5</v>
      </c>
      <c r="E95" s="13" t="s">
        <v>5177</v>
      </c>
      <c r="F95" s="38" t="s">
        <v>819</v>
      </c>
      <c r="G95" s="39">
        <v>100</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5168</v>
      </c>
    </row>
    <row r="98" spans="1:16" x14ac:dyDescent="0.2">
      <c r="A98" t="s">
        <v>57</v>
      </c>
      <c r="E98" s="41" t="s">
        <v>58</v>
      </c>
    </row>
    <row r="99" spans="1:16" x14ac:dyDescent="0.2">
      <c r="A99" t="s">
        <v>46</v>
      </c>
      <c r="C99" s="33" t="s">
        <v>329</v>
      </c>
      <c r="E99" s="35" t="s">
        <v>1013</v>
      </c>
      <c r="J99" s="34">
        <f>0</f>
        <v>0</v>
      </c>
      <c r="K99" s="34">
        <f>0</f>
        <v>0</v>
      </c>
      <c r="L99" s="34">
        <f>0+L100+L104+L108+L112+L116+L120+L124+L128+L132+L136+L140+L144+L148+L152</f>
        <v>0</v>
      </c>
      <c r="M99" s="34">
        <f>0+M100+M104+M108+M112+M116+M120+M124+M128+M132+M136+M140+M144+M148+M152</f>
        <v>0</v>
      </c>
    </row>
    <row r="100" spans="1:16" x14ac:dyDescent="0.2">
      <c r="A100" t="s">
        <v>49</v>
      </c>
      <c r="B100" s="36" t="s">
        <v>133</v>
      </c>
      <c r="C100" s="36" t="s">
        <v>1040</v>
      </c>
      <c r="D100" s="37" t="s">
        <v>5</v>
      </c>
      <c r="E100" s="13" t="s">
        <v>1041</v>
      </c>
      <c r="F100" s="38" t="s">
        <v>288</v>
      </c>
      <c r="G100" s="39">
        <v>35</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5278</v>
      </c>
    </row>
    <row r="103" spans="1:16" x14ac:dyDescent="0.2">
      <c r="A103" t="s">
        <v>57</v>
      </c>
      <c r="E103" s="41" t="s">
        <v>58</v>
      </c>
    </row>
    <row r="104" spans="1:16" x14ac:dyDescent="0.2">
      <c r="A104" t="s">
        <v>49</v>
      </c>
      <c r="B104" s="36" t="s">
        <v>137</v>
      </c>
      <c r="C104" s="36" t="s">
        <v>1043</v>
      </c>
      <c r="D104" s="37" t="s">
        <v>5</v>
      </c>
      <c r="E104" s="13" t="s">
        <v>1044</v>
      </c>
      <c r="F104" s="38" t="s">
        <v>288</v>
      </c>
      <c r="G104" s="39">
        <v>700</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x14ac:dyDescent="0.2">
      <c r="A106" s="37" t="s">
        <v>55</v>
      </c>
      <c r="E106" s="42" t="s">
        <v>5279</v>
      </c>
    </row>
    <row r="107" spans="1:16" x14ac:dyDescent="0.2">
      <c r="A107" t="s">
        <v>57</v>
      </c>
      <c r="E107" s="41" t="s">
        <v>58</v>
      </c>
    </row>
    <row r="108" spans="1:16" x14ac:dyDescent="0.2">
      <c r="A108" t="s">
        <v>49</v>
      </c>
      <c r="B108" s="36" t="s">
        <v>141</v>
      </c>
      <c r="C108" s="36" t="s">
        <v>5280</v>
      </c>
      <c r="D108" s="37" t="s">
        <v>5</v>
      </c>
      <c r="E108" s="13" t="s">
        <v>5281</v>
      </c>
      <c r="F108" s="38" t="s">
        <v>288</v>
      </c>
      <c r="G108" s="39">
        <v>525</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ht="25.5" x14ac:dyDescent="0.2">
      <c r="A110" s="37" t="s">
        <v>55</v>
      </c>
      <c r="E110" s="42" t="s">
        <v>5282</v>
      </c>
    </row>
    <row r="111" spans="1:16" x14ac:dyDescent="0.2">
      <c r="A111" t="s">
        <v>57</v>
      </c>
      <c r="E111" s="41" t="s">
        <v>58</v>
      </c>
    </row>
    <row r="112" spans="1:16" ht="25.5" x14ac:dyDescent="0.2">
      <c r="A112" t="s">
        <v>49</v>
      </c>
      <c r="B112" s="36" t="s">
        <v>145</v>
      </c>
      <c r="C112" s="36" t="s">
        <v>858</v>
      </c>
      <c r="D112" s="37" t="s">
        <v>5</v>
      </c>
      <c r="E112" s="13" t="s">
        <v>859</v>
      </c>
      <c r="F112" s="38" t="s">
        <v>52</v>
      </c>
      <c r="G112" s="39">
        <v>2</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x14ac:dyDescent="0.2">
      <c r="A114" s="37" t="s">
        <v>55</v>
      </c>
      <c r="E114" s="42" t="s">
        <v>4904</v>
      </c>
    </row>
    <row r="115" spans="1:16" x14ac:dyDescent="0.2">
      <c r="A115" t="s">
        <v>57</v>
      </c>
      <c r="E115" s="41" t="s">
        <v>58</v>
      </c>
    </row>
    <row r="116" spans="1:16" ht="25.5" x14ac:dyDescent="0.2">
      <c r="A116" t="s">
        <v>49</v>
      </c>
      <c r="B116" s="36" t="s">
        <v>148</v>
      </c>
      <c r="C116" s="36" t="s">
        <v>5283</v>
      </c>
      <c r="D116" s="37" t="s">
        <v>5</v>
      </c>
      <c r="E116" s="13" t="s">
        <v>5284</v>
      </c>
      <c r="F116" s="38" t="s">
        <v>52</v>
      </c>
      <c r="G116" s="39">
        <v>12</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x14ac:dyDescent="0.2">
      <c r="A118" s="37" t="s">
        <v>55</v>
      </c>
      <c r="E118" s="42" t="s">
        <v>5285</v>
      </c>
    </row>
    <row r="119" spans="1:16" x14ac:dyDescent="0.2">
      <c r="A119" t="s">
        <v>57</v>
      </c>
      <c r="E119" s="41" t="s">
        <v>58</v>
      </c>
    </row>
    <row r="120" spans="1:16" x14ac:dyDescent="0.2">
      <c r="A120" t="s">
        <v>49</v>
      </c>
      <c r="B120" s="36" t="s">
        <v>152</v>
      </c>
      <c r="C120" s="36" t="s">
        <v>1115</v>
      </c>
      <c r="D120" s="37" t="s">
        <v>5</v>
      </c>
      <c r="E120" s="13" t="s">
        <v>1116</v>
      </c>
      <c r="F120" s="38" t="s">
        <v>288</v>
      </c>
      <c r="G120" s="39">
        <v>40</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ht="25.5" x14ac:dyDescent="0.2">
      <c r="A122" s="37" t="s">
        <v>55</v>
      </c>
      <c r="E122" s="42" t="s">
        <v>5286</v>
      </c>
    </row>
    <row r="123" spans="1:16" x14ac:dyDescent="0.2">
      <c r="A123" t="s">
        <v>57</v>
      </c>
      <c r="E123" s="41" t="s">
        <v>58</v>
      </c>
    </row>
    <row r="124" spans="1:16" x14ac:dyDescent="0.2">
      <c r="A124" t="s">
        <v>49</v>
      </c>
      <c r="B124" s="36" t="s">
        <v>156</v>
      </c>
      <c r="C124" s="36" t="s">
        <v>864</v>
      </c>
      <c r="D124" s="37" t="s">
        <v>5</v>
      </c>
      <c r="E124" s="13" t="s">
        <v>865</v>
      </c>
      <c r="F124" s="38" t="s">
        <v>52</v>
      </c>
      <c r="G124" s="39">
        <v>10</v>
      </c>
      <c r="H124" s="38">
        <v>0</v>
      </c>
      <c r="I124" s="38">
        <f>ROUND(G124*H124,6)</f>
        <v>0</v>
      </c>
      <c r="L124" s="40">
        <v>0</v>
      </c>
      <c r="M124" s="34">
        <f>ROUND(ROUND(L124,2)*ROUND(G124,3),2)</f>
        <v>0</v>
      </c>
      <c r="N124" s="38" t="s">
        <v>488</v>
      </c>
      <c r="O124">
        <f>(M124*21)/100</f>
        <v>0</v>
      </c>
      <c r="P124" t="s">
        <v>27</v>
      </c>
    </row>
    <row r="125" spans="1:16" x14ac:dyDescent="0.2">
      <c r="A125" s="37" t="s">
        <v>54</v>
      </c>
      <c r="E125" s="41" t="s">
        <v>5</v>
      </c>
    </row>
    <row r="126" spans="1:16" x14ac:dyDescent="0.2">
      <c r="A126" s="37" t="s">
        <v>55</v>
      </c>
      <c r="E126" s="42" t="s">
        <v>5287</v>
      </c>
    </row>
    <row r="127" spans="1:16" x14ac:dyDescent="0.2">
      <c r="A127" t="s">
        <v>57</v>
      </c>
      <c r="E127" s="41" t="s">
        <v>58</v>
      </c>
    </row>
    <row r="128" spans="1:16" x14ac:dyDescent="0.2">
      <c r="A128" t="s">
        <v>49</v>
      </c>
      <c r="B128" s="36" t="s">
        <v>159</v>
      </c>
      <c r="C128" s="36" t="s">
        <v>2815</v>
      </c>
      <c r="D128" s="37" t="s">
        <v>5</v>
      </c>
      <c r="E128" s="13" t="s">
        <v>2816</v>
      </c>
      <c r="F128" s="38" t="s">
        <v>52</v>
      </c>
      <c r="G128" s="39">
        <v>10</v>
      </c>
      <c r="H128" s="38">
        <v>0</v>
      </c>
      <c r="I128" s="38">
        <f>ROUND(G128*H128,6)</f>
        <v>0</v>
      </c>
      <c r="L128" s="40">
        <v>0</v>
      </c>
      <c r="M128" s="34">
        <f>ROUND(ROUND(L128,2)*ROUND(G128,3),2)</f>
        <v>0</v>
      </c>
      <c r="N128" s="38" t="s">
        <v>488</v>
      </c>
      <c r="O128">
        <f>(M128*21)/100</f>
        <v>0</v>
      </c>
      <c r="P128" t="s">
        <v>27</v>
      </c>
    </row>
    <row r="129" spans="1:16" x14ac:dyDescent="0.2">
      <c r="A129" s="37" t="s">
        <v>54</v>
      </c>
      <c r="E129" s="41" t="s">
        <v>5</v>
      </c>
    </row>
    <row r="130" spans="1:16" x14ac:dyDescent="0.2">
      <c r="A130" s="37" t="s">
        <v>55</v>
      </c>
      <c r="E130" s="42" t="s">
        <v>5288</v>
      </c>
    </row>
    <row r="131" spans="1:16" x14ac:dyDescent="0.2">
      <c r="A131" t="s">
        <v>57</v>
      </c>
      <c r="E131" s="41" t="s">
        <v>58</v>
      </c>
    </row>
    <row r="132" spans="1:16" ht="38.25" x14ac:dyDescent="0.2">
      <c r="A132" t="s">
        <v>49</v>
      </c>
      <c r="B132" s="36" t="s">
        <v>163</v>
      </c>
      <c r="C132" s="36" t="s">
        <v>5289</v>
      </c>
      <c r="D132" s="37" t="s">
        <v>5</v>
      </c>
      <c r="E132" s="13" t="s">
        <v>5290</v>
      </c>
      <c r="F132" s="38" t="s">
        <v>52</v>
      </c>
      <c r="G132" s="39">
        <v>5</v>
      </c>
      <c r="H132" s="38">
        <v>0</v>
      </c>
      <c r="I132" s="38">
        <f>ROUND(G132*H132,6)</f>
        <v>0</v>
      </c>
      <c r="L132" s="40">
        <v>0</v>
      </c>
      <c r="M132" s="34">
        <f>ROUND(ROUND(L132,2)*ROUND(G132,3),2)</f>
        <v>0</v>
      </c>
      <c r="N132" s="38" t="s">
        <v>488</v>
      </c>
      <c r="O132">
        <f>(M132*21)/100</f>
        <v>0</v>
      </c>
      <c r="P132" t="s">
        <v>27</v>
      </c>
    </row>
    <row r="133" spans="1:16" x14ac:dyDescent="0.2">
      <c r="A133" s="37" t="s">
        <v>54</v>
      </c>
      <c r="E133" s="41" t="s">
        <v>5</v>
      </c>
    </row>
    <row r="134" spans="1:16" x14ac:dyDescent="0.2">
      <c r="A134" s="37" t="s">
        <v>55</v>
      </c>
      <c r="E134" s="42" t="s">
        <v>5291</v>
      </c>
    </row>
    <row r="135" spans="1:16" x14ac:dyDescent="0.2">
      <c r="A135" t="s">
        <v>57</v>
      </c>
      <c r="E135" s="41" t="s">
        <v>58</v>
      </c>
    </row>
    <row r="136" spans="1:16" ht="25.5" x14ac:dyDescent="0.2">
      <c r="A136" t="s">
        <v>49</v>
      </c>
      <c r="B136" s="36" t="s">
        <v>166</v>
      </c>
      <c r="C136" s="36" t="s">
        <v>5292</v>
      </c>
      <c r="D136" s="37" t="s">
        <v>5</v>
      </c>
      <c r="E136" s="13" t="s">
        <v>5293</v>
      </c>
      <c r="F136" s="38" t="s">
        <v>52</v>
      </c>
      <c r="G136" s="39">
        <v>2</v>
      </c>
      <c r="H136" s="38">
        <v>0</v>
      </c>
      <c r="I136" s="38">
        <f>ROUND(G136*H136,6)</f>
        <v>0</v>
      </c>
      <c r="L136" s="40">
        <v>0</v>
      </c>
      <c r="M136" s="34">
        <f>ROUND(ROUND(L136,2)*ROUND(G136,3),2)</f>
        <v>0</v>
      </c>
      <c r="N136" s="38" t="s">
        <v>488</v>
      </c>
      <c r="O136">
        <f>(M136*21)/100</f>
        <v>0</v>
      </c>
      <c r="P136" t="s">
        <v>27</v>
      </c>
    </row>
    <row r="137" spans="1:16" x14ac:dyDescent="0.2">
      <c r="A137" s="37" t="s">
        <v>54</v>
      </c>
      <c r="E137" s="41" t="s">
        <v>5</v>
      </c>
    </row>
    <row r="138" spans="1:16" x14ac:dyDescent="0.2">
      <c r="A138" s="37" t="s">
        <v>55</v>
      </c>
      <c r="E138" s="42" t="s">
        <v>5294</v>
      </c>
    </row>
    <row r="139" spans="1:16" x14ac:dyDescent="0.2">
      <c r="A139" t="s">
        <v>57</v>
      </c>
      <c r="E139" s="41" t="s">
        <v>58</v>
      </c>
    </row>
    <row r="140" spans="1:16" ht="25.5" x14ac:dyDescent="0.2">
      <c r="A140" t="s">
        <v>49</v>
      </c>
      <c r="B140" s="36" t="s">
        <v>170</v>
      </c>
      <c r="C140" s="36" t="s">
        <v>5295</v>
      </c>
      <c r="D140" s="37" t="s">
        <v>5</v>
      </c>
      <c r="E140" s="13" t="s">
        <v>5296</v>
      </c>
      <c r="F140" s="38" t="s">
        <v>52</v>
      </c>
      <c r="G140" s="39">
        <v>2</v>
      </c>
      <c r="H140" s="38">
        <v>0</v>
      </c>
      <c r="I140" s="38">
        <f>ROUND(G140*H140,6)</f>
        <v>0</v>
      </c>
      <c r="L140" s="40">
        <v>0</v>
      </c>
      <c r="M140" s="34">
        <f>ROUND(ROUND(L140,2)*ROUND(G140,3),2)</f>
        <v>0</v>
      </c>
      <c r="N140" s="38" t="s">
        <v>488</v>
      </c>
      <c r="O140">
        <f>(M140*21)/100</f>
        <v>0</v>
      </c>
      <c r="P140" t="s">
        <v>27</v>
      </c>
    </row>
    <row r="141" spans="1:16" x14ac:dyDescent="0.2">
      <c r="A141" s="37" t="s">
        <v>54</v>
      </c>
      <c r="E141" s="41" t="s">
        <v>5</v>
      </c>
    </row>
    <row r="142" spans="1:16" x14ac:dyDescent="0.2">
      <c r="A142" s="37" t="s">
        <v>55</v>
      </c>
      <c r="E142" s="42" t="s">
        <v>5297</v>
      </c>
    </row>
    <row r="143" spans="1:16" x14ac:dyDescent="0.2">
      <c r="A143" t="s">
        <v>57</v>
      </c>
      <c r="E143" s="41" t="s">
        <v>58</v>
      </c>
    </row>
    <row r="144" spans="1:16" x14ac:dyDescent="0.2">
      <c r="A144" t="s">
        <v>49</v>
      </c>
      <c r="B144" s="36" t="s">
        <v>174</v>
      </c>
      <c r="C144" s="36" t="s">
        <v>5298</v>
      </c>
      <c r="D144" s="37" t="s">
        <v>5</v>
      </c>
      <c r="E144" s="13" t="s">
        <v>5299</v>
      </c>
      <c r="F144" s="38" t="s">
        <v>52</v>
      </c>
      <c r="G144" s="39">
        <v>5</v>
      </c>
      <c r="H144" s="38">
        <v>0</v>
      </c>
      <c r="I144" s="38">
        <f>ROUND(G144*H144,6)</f>
        <v>0</v>
      </c>
      <c r="L144" s="40">
        <v>0</v>
      </c>
      <c r="M144" s="34">
        <f>ROUND(ROUND(L144,2)*ROUND(G144,3),2)</f>
        <v>0</v>
      </c>
      <c r="N144" s="38" t="s">
        <v>488</v>
      </c>
      <c r="O144">
        <f>(M144*21)/100</f>
        <v>0</v>
      </c>
      <c r="P144" t="s">
        <v>27</v>
      </c>
    </row>
    <row r="145" spans="1:16" x14ac:dyDescent="0.2">
      <c r="A145" s="37" t="s">
        <v>54</v>
      </c>
      <c r="E145" s="41" t="s">
        <v>5</v>
      </c>
    </row>
    <row r="146" spans="1:16" x14ac:dyDescent="0.2">
      <c r="A146" s="37" t="s">
        <v>55</v>
      </c>
      <c r="E146" s="42" t="s">
        <v>5300</v>
      </c>
    </row>
    <row r="147" spans="1:16" x14ac:dyDescent="0.2">
      <c r="A147" t="s">
        <v>57</v>
      </c>
      <c r="E147" s="41" t="s">
        <v>58</v>
      </c>
    </row>
    <row r="148" spans="1:16" x14ac:dyDescent="0.2">
      <c r="A148" t="s">
        <v>49</v>
      </c>
      <c r="B148" s="36" t="s">
        <v>179</v>
      </c>
      <c r="C148" s="36" t="s">
        <v>915</v>
      </c>
      <c r="D148" s="37" t="s">
        <v>5</v>
      </c>
      <c r="E148" s="13" t="s">
        <v>916</v>
      </c>
      <c r="F148" s="38" t="s">
        <v>52</v>
      </c>
      <c r="G148" s="39">
        <v>2</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x14ac:dyDescent="0.2">
      <c r="A150" s="37" t="s">
        <v>55</v>
      </c>
      <c r="E150" s="42" t="s">
        <v>5301</v>
      </c>
    </row>
    <row r="151" spans="1:16" x14ac:dyDescent="0.2">
      <c r="A151" t="s">
        <v>57</v>
      </c>
      <c r="E151" s="41" t="s">
        <v>58</v>
      </c>
    </row>
    <row r="152" spans="1:16" ht="25.5" x14ac:dyDescent="0.2">
      <c r="A152" t="s">
        <v>49</v>
      </c>
      <c r="B152" s="36" t="s">
        <v>184</v>
      </c>
      <c r="C152" s="36" t="s">
        <v>5302</v>
      </c>
      <c r="D152" s="37" t="s">
        <v>5</v>
      </c>
      <c r="E152" s="13" t="s">
        <v>5303</v>
      </c>
      <c r="F152" s="38" t="s">
        <v>52</v>
      </c>
      <c r="G152" s="39">
        <v>1</v>
      </c>
      <c r="H152" s="38">
        <v>0</v>
      </c>
      <c r="I152" s="38">
        <f>ROUND(G152*H152,6)</f>
        <v>0</v>
      </c>
      <c r="L152" s="40">
        <v>0</v>
      </c>
      <c r="M152" s="34">
        <f>ROUND(ROUND(L152,2)*ROUND(G152,3),2)</f>
        <v>0</v>
      </c>
      <c r="N152" s="38" t="s">
        <v>269</v>
      </c>
      <c r="O152">
        <f>(M152*21)/100</f>
        <v>0</v>
      </c>
      <c r="P152" t="s">
        <v>27</v>
      </c>
    </row>
    <row r="153" spans="1:16" x14ac:dyDescent="0.2">
      <c r="A153" s="37" t="s">
        <v>54</v>
      </c>
      <c r="E153" s="41" t="s">
        <v>5</v>
      </c>
    </row>
    <row r="154" spans="1:16" x14ac:dyDescent="0.2">
      <c r="A154" s="37" t="s">
        <v>55</v>
      </c>
      <c r="E154" s="42" t="s">
        <v>5304</v>
      </c>
    </row>
    <row r="155" spans="1:16" ht="89.25" x14ac:dyDescent="0.2">
      <c r="A155" t="s">
        <v>57</v>
      </c>
      <c r="E155" s="41" t="s">
        <v>5305</v>
      </c>
    </row>
    <row r="156" spans="1:16" x14ac:dyDescent="0.2">
      <c r="A156" t="s">
        <v>46</v>
      </c>
      <c r="C156" s="33" t="s">
        <v>4920</v>
      </c>
      <c r="E156" s="35" t="s">
        <v>622</v>
      </c>
      <c r="J156" s="34">
        <f>0</f>
        <v>0</v>
      </c>
      <c r="K156" s="34">
        <f>0</f>
        <v>0</v>
      </c>
      <c r="L156" s="34">
        <f>0+L157+L161+L165+L169</f>
        <v>0</v>
      </c>
      <c r="M156" s="34">
        <f>0+M157+M161+M165+M169</f>
        <v>0</v>
      </c>
    </row>
    <row r="157" spans="1:16" x14ac:dyDescent="0.2">
      <c r="A157" t="s">
        <v>49</v>
      </c>
      <c r="B157" s="36" t="s">
        <v>188</v>
      </c>
      <c r="C157" s="36" t="s">
        <v>4921</v>
      </c>
      <c r="D157" s="37" t="s">
        <v>5</v>
      </c>
      <c r="E157" s="13" t="s">
        <v>4922</v>
      </c>
      <c r="F157" s="38" t="s">
        <v>288</v>
      </c>
      <c r="G157" s="39">
        <v>650</v>
      </c>
      <c r="H157" s="38">
        <v>0</v>
      </c>
      <c r="I157" s="38">
        <f>ROUND(G157*H157,6)</f>
        <v>0</v>
      </c>
      <c r="L157" s="40">
        <v>0</v>
      </c>
      <c r="M157" s="34">
        <f>ROUND(ROUND(L157,2)*ROUND(G157,3),2)</f>
        <v>0</v>
      </c>
      <c r="N157" s="38" t="s">
        <v>488</v>
      </c>
      <c r="O157">
        <f>(M157*21)/100</f>
        <v>0</v>
      </c>
      <c r="P157" t="s">
        <v>27</v>
      </c>
    </row>
    <row r="158" spans="1:16" x14ac:dyDescent="0.2">
      <c r="A158" s="37" t="s">
        <v>54</v>
      </c>
      <c r="E158" s="41" t="s">
        <v>5</v>
      </c>
    </row>
    <row r="159" spans="1:16" x14ac:dyDescent="0.2">
      <c r="A159" s="37" t="s">
        <v>55</v>
      </c>
      <c r="E159" s="42" t="s">
        <v>5306</v>
      </c>
    </row>
    <row r="160" spans="1:16" x14ac:dyDescent="0.2">
      <c r="A160" t="s">
        <v>57</v>
      </c>
      <c r="E160" s="41" t="s">
        <v>58</v>
      </c>
    </row>
    <row r="161" spans="1:16" x14ac:dyDescent="0.2">
      <c r="A161" t="s">
        <v>49</v>
      </c>
      <c r="B161" s="36" t="s">
        <v>192</v>
      </c>
      <c r="C161" s="36" t="s">
        <v>5235</v>
      </c>
      <c r="D161" s="37" t="s">
        <v>5</v>
      </c>
      <c r="E161" s="13" t="s">
        <v>5236</v>
      </c>
      <c r="F161" s="38" t="s">
        <v>288</v>
      </c>
      <c r="G161" s="39">
        <v>40</v>
      </c>
      <c r="H161" s="38">
        <v>0</v>
      </c>
      <c r="I161" s="38">
        <f>ROUND(G161*H161,6)</f>
        <v>0</v>
      </c>
      <c r="L161" s="40">
        <v>0</v>
      </c>
      <c r="M161" s="34">
        <f>ROUND(ROUND(L161,2)*ROUND(G161,3),2)</f>
        <v>0</v>
      </c>
      <c r="N161" s="38" t="s">
        <v>488</v>
      </c>
      <c r="O161">
        <f>(M161*21)/100</f>
        <v>0</v>
      </c>
      <c r="P161" t="s">
        <v>27</v>
      </c>
    </row>
    <row r="162" spans="1:16" x14ac:dyDescent="0.2">
      <c r="A162" s="37" t="s">
        <v>54</v>
      </c>
      <c r="E162" s="41" t="s">
        <v>5</v>
      </c>
    </row>
    <row r="163" spans="1:16" x14ac:dyDescent="0.2">
      <c r="A163" s="37" t="s">
        <v>55</v>
      </c>
      <c r="E163" s="42" t="s">
        <v>5307</v>
      </c>
    </row>
    <row r="164" spans="1:16" x14ac:dyDescent="0.2">
      <c r="A164" t="s">
        <v>57</v>
      </c>
      <c r="E164" s="41" t="s">
        <v>58</v>
      </c>
    </row>
    <row r="165" spans="1:16" x14ac:dyDescent="0.2">
      <c r="A165" t="s">
        <v>49</v>
      </c>
      <c r="B165" s="36" t="s">
        <v>196</v>
      </c>
      <c r="C165" s="36" t="s">
        <v>5002</v>
      </c>
      <c r="D165" s="37" t="s">
        <v>5</v>
      </c>
      <c r="E165" s="13" t="s">
        <v>5003</v>
      </c>
      <c r="F165" s="38" t="s">
        <v>288</v>
      </c>
      <c r="G165" s="39">
        <v>40</v>
      </c>
      <c r="H165" s="38">
        <v>0</v>
      </c>
      <c r="I165" s="38">
        <f>ROUND(G165*H165,6)</f>
        <v>0</v>
      </c>
      <c r="L165" s="40">
        <v>0</v>
      </c>
      <c r="M165" s="34">
        <f>ROUND(ROUND(L165,2)*ROUND(G165,3),2)</f>
        <v>0</v>
      </c>
      <c r="N165" s="38" t="s">
        <v>488</v>
      </c>
      <c r="O165">
        <f>(M165*21)/100</f>
        <v>0</v>
      </c>
      <c r="P165" t="s">
        <v>27</v>
      </c>
    </row>
    <row r="166" spans="1:16" x14ac:dyDescent="0.2">
      <c r="A166" s="37" t="s">
        <v>54</v>
      </c>
      <c r="E166" s="41" t="s">
        <v>5</v>
      </c>
    </row>
    <row r="167" spans="1:16" x14ac:dyDescent="0.2">
      <c r="A167" s="37" t="s">
        <v>55</v>
      </c>
      <c r="E167" s="42" t="s">
        <v>5307</v>
      </c>
    </row>
    <row r="168" spans="1:16" x14ac:dyDescent="0.2">
      <c r="A168" t="s">
        <v>57</v>
      </c>
      <c r="E168" s="41" t="s">
        <v>58</v>
      </c>
    </row>
    <row r="169" spans="1:16" x14ac:dyDescent="0.2">
      <c r="A169" t="s">
        <v>49</v>
      </c>
      <c r="B169" s="36" t="s">
        <v>200</v>
      </c>
      <c r="C169" s="36" t="s">
        <v>4924</v>
      </c>
      <c r="D169" s="37" t="s">
        <v>5</v>
      </c>
      <c r="E169" s="13" t="s">
        <v>4925</v>
      </c>
      <c r="F169" s="38" t="s">
        <v>288</v>
      </c>
      <c r="G169" s="39">
        <v>650</v>
      </c>
      <c r="H169" s="38">
        <v>0</v>
      </c>
      <c r="I169" s="38">
        <f>ROUND(G169*H169,6)</f>
        <v>0</v>
      </c>
      <c r="L169" s="40">
        <v>0</v>
      </c>
      <c r="M169" s="34">
        <f>ROUND(ROUND(L169,2)*ROUND(G169,3),2)</f>
        <v>0</v>
      </c>
      <c r="N169" s="38" t="s">
        <v>488</v>
      </c>
      <c r="O169">
        <f>(M169*21)/100</f>
        <v>0</v>
      </c>
      <c r="P169" t="s">
        <v>27</v>
      </c>
    </row>
    <row r="170" spans="1:16" x14ac:dyDescent="0.2">
      <c r="A170" s="37" t="s">
        <v>54</v>
      </c>
      <c r="E170" s="41" t="s">
        <v>5</v>
      </c>
    </row>
    <row r="171" spans="1:16" x14ac:dyDescent="0.2">
      <c r="A171" s="37" t="s">
        <v>55</v>
      </c>
      <c r="E171" s="42" t="s">
        <v>5308</v>
      </c>
    </row>
    <row r="172" spans="1:16" x14ac:dyDescent="0.2">
      <c r="A172" t="s">
        <v>57</v>
      </c>
      <c r="E172" s="41" t="s">
        <v>58</v>
      </c>
    </row>
    <row r="173" spans="1:16" x14ac:dyDescent="0.2">
      <c r="A173" t="s">
        <v>46</v>
      </c>
      <c r="C173" s="33" t="s">
        <v>4930</v>
      </c>
      <c r="E173" s="35" t="s">
        <v>4931</v>
      </c>
      <c r="J173" s="34">
        <f>0</f>
        <v>0</v>
      </c>
      <c r="K173" s="34">
        <f>0</f>
        <v>0</v>
      </c>
      <c r="L173" s="34">
        <f>0+L174+L178+L182+L186+L190+L194+L198+L202+L206</f>
        <v>0</v>
      </c>
      <c r="M173" s="34">
        <f>0+M174+M178+M182+M186+M190+M194+M198+M202+M206</f>
        <v>0</v>
      </c>
    </row>
    <row r="174" spans="1:16" ht="25.5" x14ac:dyDescent="0.2">
      <c r="A174" t="s">
        <v>49</v>
      </c>
      <c r="B174" s="36" t="s">
        <v>203</v>
      </c>
      <c r="C174" s="36" t="s">
        <v>776</v>
      </c>
      <c r="D174" s="37" t="s">
        <v>5</v>
      </c>
      <c r="E174" s="13" t="s">
        <v>5018</v>
      </c>
      <c r="F174" s="38" t="s">
        <v>52</v>
      </c>
      <c r="G174" s="39">
        <v>2</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5013</v>
      </c>
    </row>
    <row r="177" spans="1:16" x14ac:dyDescent="0.2">
      <c r="A177" t="s">
        <v>57</v>
      </c>
      <c r="E177" s="41" t="s">
        <v>58</v>
      </c>
    </row>
    <row r="178" spans="1:16" ht="25.5" x14ac:dyDescent="0.2">
      <c r="A178" t="s">
        <v>49</v>
      </c>
      <c r="B178" s="36" t="s">
        <v>207</v>
      </c>
      <c r="C178" s="36" t="s">
        <v>781</v>
      </c>
      <c r="D178" s="37" t="s">
        <v>5</v>
      </c>
      <c r="E178" s="13" t="s">
        <v>782</v>
      </c>
      <c r="F178" s="38" t="s">
        <v>52</v>
      </c>
      <c r="G178" s="39">
        <v>2</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ht="25.5" x14ac:dyDescent="0.2">
      <c r="A180" s="37" t="s">
        <v>55</v>
      </c>
      <c r="E180" s="42" t="s">
        <v>5309</v>
      </c>
    </row>
    <row r="181" spans="1:16" x14ac:dyDescent="0.2">
      <c r="A181" t="s">
        <v>57</v>
      </c>
      <c r="E181" s="41" t="s">
        <v>58</v>
      </c>
    </row>
    <row r="182" spans="1:16" x14ac:dyDescent="0.2">
      <c r="A182" t="s">
        <v>49</v>
      </c>
      <c r="B182" s="36" t="s">
        <v>211</v>
      </c>
      <c r="C182" s="36" t="s">
        <v>326</v>
      </c>
      <c r="D182" s="37" t="s">
        <v>5</v>
      </c>
      <c r="E182" s="13" t="s">
        <v>327</v>
      </c>
      <c r="F182" s="38" t="s">
        <v>52</v>
      </c>
      <c r="G182" s="39">
        <v>7</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5310</v>
      </c>
    </row>
    <row r="185" spans="1:16" x14ac:dyDescent="0.2">
      <c r="A185" t="s">
        <v>57</v>
      </c>
      <c r="E185" s="41" t="s">
        <v>58</v>
      </c>
    </row>
    <row r="186" spans="1:16" x14ac:dyDescent="0.2">
      <c r="A186" t="s">
        <v>49</v>
      </c>
      <c r="B186" s="36" t="s">
        <v>214</v>
      </c>
      <c r="C186" s="36" t="s">
        <v>189</v>
      </c>
      <c r="D186" s="37" t="s">
        <v>5</v>
      </c>
      <c r="E186" s="13" t="s">
        <v>190</v>
      </c>
      <c r="F186" s="38" t="s">
        <v>177</v>
      </c>
      <c r="G186" s="39">
        <v>60</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5311</v>
      </c>
    </row>
    <row r="189" spans="1:16" x14ac:dyDescent="0.2">
      <c r="A189" t="s">
        <v>57</v>
      </c>
      <c r="E189" s="41" t="s">
        <v>58</v>
      </c>
    </row>
    <row r="190" spans="1:16" x14ac:dyDescent="0.2">
      <c r="A190" t="s">
        <v>49</v>
      </c>
      <c r="B190" s="36" t="s">
        <v>218</v>
      </c>
      <c r="C190" s="36" t="s">
        <v>945</v>
      </c>
      <c r="D190" s="37" t="s">
        <v>5</v>
      </c>
      <c r="E190" s="13" t="s">
        <v>946</v>
      </c>
      <c r="F190" s="38" t="s">
        <v>177</v>
      </c>
      <c r="G190" s="39">
        <v>24</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4937</v>
      </c>
    </row>
    <row r="193" spans="1:16" x14ac:dyDescent="0.2">
      <c r="A193" t="s">
        <v>57</v>
      </c>
      <c r="E193" s="41" t="s">
        <v>58</v>
      </c>
    </row>
    <row r="194" spans="1:16" x14ac:dyDescent="0.2">
      <c r="A194" t="s">
        <v>49</v>
      </c>
      <c r="B194" s="36" t="s">
        <v>222</v>
      </c>
      <c r="C194" s="36" t="s">
        <v>947</v>
      </c>
      <c r="D194" s="37" t="s">
        <v>5</v>
      </c>
      <c r="E194" s="13" t="s">
        <v>948</v>
      </c>
      <c r="F194" s="38" t="s">
        <v>177</v>
      </c>
      <c r="G194" s="39">
        <v>24</v>
      </c>
      <c r="H194" s="38">
        <v>0</v>
      </c>
      <c r="I194" s="38">
        <f>ROUND(G194*H194,6)</f>
        <v>0</v>
      </c>
      <c r="L194" s="40">
        <v>0</v>
      </c>
      <c r="M194" s="34">
        <f>ROUND(ROUND(L194,2)*ROUND(G194,3),2)</f>
        <v>0</v>
      </c>
      <c r="N194" s="38" t="s">
        <v>488</v>
      </c>
      <c r="O194">
        <f>(M194*21)/100</f>
        <v>0</v>
      </c>
      <c r="P194" t="s">
        <v>27</v>
      </c>
    </row>
    <row r="195" spans="1:16" x14ac:dyDescent="0.2">
      <c r="A195" s="37" t="s">
        <v>54</v>
      </c>
      <c r="E195" s="41" t="s">
        <v>5</v>
      </c>
    </row>
    <row r="196" spans="1:16" x14ac:dyDescent="0.2">
      <c r="A196" s="37" t="s">
        <v>55</v>
      </c>
      <c r="E196" s="42" t="s">
        <v>4937</v>
      </c>
    </row>
    <row r="197" spans="1:16" x14ac:dyDescent="0.2">
      <c r="A197" t="s">
        <v>57</v>
      </c>
      <c r="E197" s="41" t="s">
        <v>58</v>
      </c>
    </row>
    <row r="198" spans="1:16" x14ac:dyDescent="0.2">
      <c r="A198" t="s">
        <v>49</v>
      </c>
      <c r="B198" s="36" t="s">
        <v>225</v>
      </c>
      <c r="C198" s="36" t="s">
        <v>950</v>
      </c>
      <c r="D198" s="37" t="s">
        <v>5</v>
      </c>
      <c r="E198" s="13" t="s">
        <v>951</v>
      </c>
      <c r="F198" s="38" t="s">
        <v>177</v>
      </c>
      <c r="G198" s="39">
        <v>24</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4937</v>
      </c>
    </row>
    <row r="201" spans="1:16" x14ac:dyDescent="0.2">
      <c r="A201" t="s">
        <v>57</v>
      </c>
      <c r="E201" s="41" t="s">
        <v>58</v>
      </c>
    </row>
    <row r="202" spans="1:16" x14ac:dyDescent="0.2">
      <c r="A202" t="s">
        <v>49</v>
      </c>
      <c r="B202" s="36" t="s">
        <v>229</v>
      </c>
      <c r="C202" s="36" t="s">
        <v>5131</v>
      </c>
      <c r="D202" s="37" t="s">
        <v>5</v>
      </c>
      <c r="E202" s="13" t="s">
        <v>4943</v>
      </c>
      <c r="F202" s="38" t="s">
        <v>177</v>
      </c>
      <c r="G202" s="39">
        <v>24</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4937</v>
      </c>
    </row>
    <row r="205" spans="1:16" x14ac:dyDescent="0.2">
      <c r="A205" t="s">
        <v>57</v>
      </c>
      <c r="E205" s="41" t="s">
        <v>58</v>
      </c>
    </row>
    <row r="206" spans="1:16" x14ac:dyDescent="0.2">
      <c r="A206" t="s">
        <v>49</v>
      </c>
      <c r="B206" s="36" t="s">
        <v>232</v>
      </c>
      <c r="C206" s="36" t="s">
        <v>4938</v>
      </c>
      <c r="D206" s="37" t="s">
        <v>5</v>
      </c>
      <c r="E206" s="13" t="s">
        <v>4939</v>
      </c>
      <c r="F206" s="38" t="s">
        <v>177</v>
      </c>
      <c r="G206" s="39">
        <v>24</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4937</v>
      </c>
    </row>
    <row r="209" spans="1:16" x14ac:dyDescent="0.2">
      <c r="A209" t="s">
        <v>57</v>
      </c>
      <c r="E209" s="41" t="s">
        <v>58</v>
      </c>
    </row>
    <row r="210" spans="1:16" x14ac:dyDescent="0.2">
      <c r="A210" t="s">
        <v>46</v>
      </c>
      <c r="C210" s="33" t="s">
        <v>624</v>
      </c>
      <c r="E210" s="35" t="s">
        <v>625</v>
      </c>
      <c r="J210" s="34">
        <f>0</f>
        <v>0</v>
      </c>
      <c r="K210" s="34">
        <f>0</f>
        <v>0</v>
      </c>
      <c r="L210" s="34">
        <f>0+L211+L215+L219+L223+L227</f>
        <v>0</v>
      </c>
      <c r="M210" s="34">
        <f>0+M211+M215+M219+M223+M227</f>
        <v>0</v>
      </c>
    </row>
    <row r="211" spans="1:16" ht="25.5" x14ac:dyDescent="0.2">
      <c r="A211" t="s">
        <v>49</v>
      </c>
      <c r="B211" s="36" t="s">
        <v>236</v>
      </c>
      <c r="C211" s="36" t="s">
        <v>1718</v>
      </c>
      <c r="D211" s="37" t="s">
        <v>1719</v>
      </c>
      <c r="E211" s="13" t="s">
        <v>4945</v>
      </c>
      <c r="F211" s="38" t="s">
        <v>629</v>
      </c>
      <c r="G211" s="39">
        <v>92.933000000000007</v>
      </c>
      <c r="H211" s="38">
        <v>0</v>
      </c>
      <c r="I211" s="38">
        <f>ROUND(G211*H211,6)</f>
        <v>0</v>
      </c>
      <c r="L211" s="40">
        <v>0</v>
      </c>
      <c r="M211" s="34">
        <f>ROUND(ROUND(L211,2)*ROUND(G211,3),2)</f>
        <v>0</v>
      </c>
      <c r="N211" s="38" t="s">
        <v>269</v>
      </c>
      <c r="O211">
        <f>(M211*21)/100</f>
        <v>0</v>
      </c>
      <c r="P211" t="s">
        <v>27</v>
      </c>
    </row>
    <row r="212" spans="1:16" x14ac:dyDescent="0.2">
      <c r="A212" s="37" t="s">
        <v>54</v>
      </c>
      <c r="E212" s="41" t="s">
        <v>5</v>
      </c>
    </row>
    <row r="213" spans="1:16" ht="76.5" x14ac:dyDescent="0.2">
      <c r="A213" s="37" t="s">
        <v>55</v>
      </c>
      <c r="E213" s="42" t="s">
        <v>5312</v>
      </c>
    </row>
    <row r="214" spans="1:16" ht="140.25" x14ac:dyDescent="0.2">
      <c r="A214" t="s">
        <v>57</v>
      </c>
      <c r="E214" s="41" t="s">
        <v>645</v>
      </c>
    </row>
    <row r="215" spans="1:16" ht="25.5" x14ac:dyDescent="0.2">
      <c r="A215" t="s">
        <v>49</v>
      </c>
      <c r="B215" s="36" t="s">
        <v>240</v>
      </c>
      <c r="C215" s="36" t="s">
        <v>634</v>
      </c>
      <c r="D215" s="37" t="s">
        <v>635</v>
      </c>
      <c r="E215" s="13" t="s">
        <v>4947</v>
      </c>
      <c r="F215" s="38" t="s">
        <v>629</v>
      </c>
      <c r="G215" s="39">
        <v>7.1189999999999998</v>
      </c>
      <c r="H215" s="38">
        <v>0</v>
      </c>
      <c r="I215" s="38">
        <f>ROUND(G215*H215,6)</f>
        <v>0</v>
      </c>
      <c r="L215" s="40">
        <v>0</v>
      </c>
      <c r="M215" s="34">
        <f>ROUND(ROUND(L215,2)*ROUND(G215,3),2)</f>
        <v>0</v>
      </c>
      <c r="N215" s="38" t="s">
        <v>269</v>
      </c>
      <c r="O215">
        <f>(M215*21)/100</f>
        <v>0</v>
      </c>
      <c r="P215" t="s">
        <v>27</v>
      </c>
    </row>
    <row r="216" spans="1:16" x14ac:dyDescent="0.2">
      <c r="A216" s="37" t="s">
        <v>54</v>
      </c>
      <c r="E216" s="41" t="s">
        <v>5</v>
      </c>
    </row>
    <row r="217" spans="1:16" x14ac:dyDescent="0.2">
      <c r="A217" s="37" t="s">
        <v>55</v>
      </c>
      <c r="E217" s="42" t="s">
        <v>5313</v>
      </c>
    </row>
    <row r="218" spans="1:16" ht="140.25" x14ac:dyDescent="0.2">
      <c r="A218" t="s">
        <v>57</v>
      </c>
      <c r="E218" s="41" t="s">
        <v>645</v>
      </c>
    </row>
    <row r="219" spans="1:16" ht="25.5" x14ac:dyDescent="0.2">
      <c r="A219" t="s">
        <v>49</v>
      </c>
      <c r="B219" s="36" t="s">
        <v>243</v>
      </c>
      <c r="C219" s="36" t="s">
        <v>998</v>
      </c>
      <c r="D219" s="37" t="s">
        <v>999</v>
      </c>
      <c r="E219" s="13" t="s">
        <v>4949</v>
      </c>
      <c r="F219" s="38" t="s">
        <v>629</v>
      </c>
      <c r="G219" s="39">
        <v>7</v>
      </c>
      <c r="H219" s="38">
        <v>0</v>
      </c>
      <c r="I219" s="38">
        <f>ROUND(G219*H219,6)</f>
        <v>0</v>
      </c>
      <c r="L219" s="40">
        <v>0</v>
      </c>
      <c r="M219" s="34">
        <f>ROUND(ROUND(L219,2)*ROUND(G219,3),2)</f>
        <v>0</v>
      </c>
      <c r="N219" s="38" t="s">
        <v>269</v>
      </c>
      <c r="O219">
        <f>(M219*21)/100</f>
        <v>0</v>
      </c>
      <c r="P219" t="s">
        <v>27</v>
      </c>
    </row>
    <row r="220" spans="1:16" x14ac:dyDescent="0.2">
      <c r="A220" s="37" t="s">
        <v>54</v>
      </c>
      <c r="E220" s="41" t="s">
        <v>5</v>
      </c>
    </row>
    <row r="221" spans="1:16" x14ac:dyDescent="0.2">
      <c r="A221" s="37" t="s">
        <v>55</v>
      </c>
      <c r="E221" s="42" t="s">
        <v>5314</v>
      </c>
    </row>
    <row r="222" spans="1:16" ht="140.25" x14ac:dyDescent="0.2">
      <c r="A222" t="s">
        <v>57</v>
      </c>
      <c r="E222" s="41" t="s">
        <v>645</v>
      </c>
    </row>
    <row r="223" spans="1:16" ht="38.25" x14ac:dyDescent="0.2">
      <c r="A223" t="s">
        <v>49</v>
      </c>
      <c r="B223" s="36" t="s">
        <v>247</v>
      </c>
      <c r="C223" s="36" t="s">
        <v>792</v>
      </c>
      <c r="D223" s="37" t="s">
        <v>793</v>
      </c>
      <c r="E223" s="13" t="s">
        <v>4951</v>
      </c>
      <c r="F223" s="38" t="s">
        <v>629</v>
      </c>
      <c r="G223" s="39">
        <v>5</v>
      </c>
      <c r="H223" s="38">
        <v>0</v>
      </c>
      <c r="I223" s="38">
        <f>ROUND(G223*H223,6)</f>
        <v>0</v>
      </c>
      <c r="L223" s="40">
        <v>0</v>
      </c>
      <c r="M223" s="34">
        <f>ROUND(ROUND(L223,2)*ROUND(G223,3),2)</f>
        <v>0</v>
      </c>
      <c r="N223" s="38" t="s">
        <v>269</v>
      </c>
      <c r="O223">
        <f>(M223*21)/100</f>
        <v>0</v>
      </c>
      <c r="P223" t="s">
        <v>27</v>
      </c>
    </row>
    <row r="224" spans="1:16" x14ac:dyDescent="0.2">
      <c r="A224" s="37" t="s">
        <v>54</v>
      </c>
      <c r="E224" s="41" t="s">
        <v>5</v>
      </c>
    </row>
    <row r="225" spans="1:16" x14ac:dyDescent="0.2">
      <c r="A225" s="37" t="s">
        <v>55</v>
      </c>
      <c r="E225" s="42" t="s">
        <v>4952</v>
      </c>
    </row>
    <row r="226" spans="1:16" ht="140.25" x14ac:dyDescent="0.2">
      <c r="A226" t="s">
        <v>57</v>
      </c>
      <c r="E226" s="41" t="s">
        <v>645</v>
      </c>
    </row>
    <row r="227" spans="1:16" ht="25.5" x14ac:dyDescent="0.2">
      <c r="A227" t="s">
        <v>49</v>
      </c>
      <c r="B227" s="36" t="s">
        <v>251</v>
      </c>
      <c r="C227" s="36" t="s">
        <v>4877</v>
      </c>
      <c r="D227" s="37" t="s">
        <v>4878</v>
      </c>
      <c r="E227" s="13" t="s">
        <v>4953</v>
      </c>
      <c r="F227" s="38" t="s">
        <v>629</v>
      </c>
      <c r="G227" s="39">
        <v>2.9249999999999998</v>
      </c>
      <c r="H227" s="38">
        <v>0</v>
      </c>
      <c r="I227" s="38">
        <f>ROUND(G227*H227,6)</f>
        <v>0</v>
      </c>
      <c r="L227" s="40">
        <v>0</v>
      </c>
      <c r="M227" s="34">
        <f>ROUND(ROUND(L227,2)*ROUND(G227,3),2)</f>
        <v>0</v>
      </c>
      <c r="N227" s="38" t="s">
        <v>269</v>
      </c>
      <c r="O227">
        <f>(M227*21)/100</f>
        <v>0</v>
      </c>
      <c r="P227" t="s">
        <v>27</v>
      </c>
    </row>
    <row r="228" spans="1:16" x14ac:dyDescent="0.2">
      <c r="A228" s="37" t="s">
        <v>54</v>
      </c>
      <c r="E228" s="41" t="s">
        <v>5</v>
      </c>
    </row>
    <row r="229" spans="1:16" x14ac:dyDescent="0.2">
      <c r="A229" s="37" t="s">
        <v>55</v>
      </c>
      <c r="E229" s="42" t="s">
        <v>5315</v>
      </c>
    </row>
    <row r="230" spans="1:16" ht="140.25" x14ac:dyDescent="0.2">
      <c r="A230" t="s">
        <v>57</v>
      </c>
      <c r="E230"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5316</v>
      </c>
      <c r="M3" s="43">
        <f>Rekapitulace!C79</f>
        <v>0</v>
      </c>
      <c r="N3" s="25" t="s">
        <v>0</v>
      </c>
      <c r="O3" t="s">
        <v>23</v>
      </c>
      <c r="P3" t="s">
        <v>27</v>
      </c>
    </row>
    <row r="4" spans="1:20" ht="32.1" customHeight="1" x14ac:dyDescent="0.2">
      <c r="A4" s="28" t="s">
        <v>20</v>
      </c>
      <c r="B4" s="29" t="s">
        <v>28</v>
      </c>
      <c r="C4" s="2" t="s">
        <v>5316</v>
      </c>
      <c r="D4" s="9"/>
      <c r="E4" s="3" t="s">
        <v>5317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COUNTIFS(L8:L96,"=0",A8:A96,"P")+COUNTIFS(L8:L96,"",A8:A96,"P")+SUM(Q8:Q96)</f>
        <v>22</v>
      </c>
    </row>
    <row r="8" spans="1:20" x14ac:dyDescent="0.2">
      <c r="A8" t="s">
        <v>44</v>
      </c>
      <c r="C8" s="30" t="s">
        <v>5320</v>
      </c>
      <c r="E8" s="32" t="s">
        <v>5319</v>
      </c>
      <c r="J8" s="31">
        <f>0+J9+J50+J79</f>
        <v>0</v>
      </c>
      <c r="K8" s="31">
        <f>0+K9+K50+K79</f>
        <v>0</v>
      </c>
      <c r="L8" s="31">
        <f>0+L9+L50+L79</f>
        <v>0</v>
      </c>
      <c r="M8" s="31">
        <f>0+M9+M50+M79</f>
        <v>0</v>
      </c>
    </row>
    <row r="9" spans="1:20" x14ac:dyDescent="0.2">
      <c r="A9" t="s">
        <v>46</v>
      </c>
      <c r="C9" s="33" t="s">
        <v>4564</v>
      </c>
      <c r="E9" s="35" t="s">
        <v>5321</v>
      </c>
      <c r="J9" s="34">
        <f>0</f>
        <v>0</v>
      </c>
      <c r="K9" s="34">
        <f>0</f>
        <v>0</v>
      </c>
      <c r="L9" s="34">
        <f>0+L10+L14+L18+L22+L26+L30+L34+L38+L42+L46</f>
        <v>0</v>
      </c>
      <c r="M9" s="34">
        <f>0+M10+M14+M18+M22+M26+M30+M34+M38+M42+M46</f>
        <v>0</v>
      </c>
    </row>
    <row r="10" spans="1:20" x14ac:dyDescent="0.2">
      <c r="A10" t="s">
        <v>49</v>
      </c>
      <c r="B10" s="36" t="s">
        <v>47</v>
      </c>
      <c r="C10" s="36" t="s">
        <v>5322</v>
      </c>
      <c r="D10" s="37" t="s">
        <v>5</v>
      </c>
      <c r="E10" s="13" t="s">
        <v>5323</v>
      </c>
      <c r="F10" s="38" t="s">
        <v>52</v>
      </c>
      <c r="G10" s="39">
        <v>4</v>
      </c>
      <c r="H10" s="38">
        <v>0</v>
      </c>
      <c r="I10" s="38">
        <f>ROUND(G10*H10,6)</f>
        <v>0</v>
      </c>
      <c r="L10" s="40">
        <v>0</v>
      </c>
      <c r="M10" s="34">
        <f>ROUND(ROUND(L10,2)*ROUND(G10,3),2)</f>
        <v>0</v>
      </c>
      <c r="N10" s="38" t="s">
        <v>4503</v>
      </c>
      <c r="O10">
        <f>(M10*21)/100</f>
        <v>0</v>
      </c>
      <c r="P10" t="s">
        <v>27</v>
      </c>
    </row>
    <row r="11" spans="1:20" x14ac:dyDescent="0.2">
      <c r="A11" s="37" t="s">
        <v>54</v>
      </c>
      <c r="E11" s="41" t="s">
        <v>506</v>
      </c>
    </row>
    <row r="12" spans="1:20" x14ac:dyDescent="0.2">
      <c r="A12" s="37" t="s">
        <v>55</v>
      </c>
      <c r="E12" s="42" t="s">
        <v>5</v>
      </c>
    </row>
    <row r="13" spans="1:20" x14ac:dyDescent="0.2">
      <c r="A13" t="s">
        <v>57</v>
      </c>
      <c r="E13" s="41" t="s">
        <v>58</v>
      </c>
    </row>
    <row r="14" spans="1:20" ht="25.5" x14ac:dyDescent="0.2">
      <c r="A14" t="s">
        <v>49</v>
      </c>
      <c r="B14" s="36" t="s">
        <v>27</v>
      </c>
      <c r="C14" s="36" t="s">
        <v>5324</v>
      </c>
      <c r="D14" s="37" t="s">
        <v>5</v>
      </c>
      <c r="E14" s="13" t="s">
        <v>5325</v>
      </c>
      <c r="F14" s="38" t="s">
        <v>52</v>
      </c>
      <c r="G14" s="39">
        <v>48</v>
      </c>
      <c r="H14" s="38">
        <v>0</v>
      </c>
      <c r="I14" s="38">
        <f>ROUND(G14*H14,6)</f>
        <v>0</v>
      </c>
      <c r="L14" s="40">
        <v>0</v>
      </c>
      <c r="M14" s="34">
        <f>ROUND(ROUND(L14,2)*ROUND(G14,3),2)</f>
        <v>0</v>
      </c>
      <c r="N14" s="38" t="s">
        <v>4503</v>
      </c>
      <c r="O14">
        <f>(M14*21)/100</f>
        <v>0</v>
      </c>
      <c r="P14" t="s">
        <v>27</v>
      </c>
    </row>
    <row r="15" spans="1:20" x14ac:dyDescent="0.2">
      <c r="A15" s="37" t="s">
        <v>54</v>
      </c>
      <c r="E15" s="41" t="s">
        <v>5</v>
      </c>
    </row>
    <row r="16" spans="1:20" x14ac:dyDescent="0.2">
      <c r="A16" s="37" t="s">
        <v>55</v>
      </c>
      <c r="E16" s="42" t="s">
        <v>5</v>
      </c>
    </row>
    <row r="17" spans="1:16" x14ac:dyDescent="0.2">
      <c r="A17" t="s">
        <v>57</v>
      </c>
      <c r="E17" s="41" t="s">
        <v>58</v>
      </c>
    </row>
    <row r="18" spans="1:16" ht="25.5" x14ac:dyDescent="0.2">
      <c r="A18" t="s">
        <v>49</v>
      </c>
      <c r="B18" s="36" t="s">
        <v>26</v>
      </c>
      <c r="C18" s="36" t="s">
        <v>5326</v>
      </c>
      <c r="D18" s="37" t="s">
        <v>5</v>
      </c>
      <c r="E18" s="13" t="s">
        <v>5327</v>
      </c>
      <c r="F18" s="38" t="s">
        <v>52</v>
      </c>
      <c r="G18" s="39">
        <v>8</v>
      </c>
      <c r="H18" s="38">
        <v>0</v>
      </c>
      <c r="I18" s="38">
        <f>ROUND(G18*H18,6)</f>
        <v>0</v>
      </c>
      <c r="L18" s="40">
        <v>0</v>
      </c>
      <c r="M18" s="34">
        <f>ROUND(ROUND(L18,2)*ROUND(G18,3),2)</f>
        <v>0</v>
      </c>
      <c r="N18" s="38" t="s">
        <v>4503</v>
      </c>
      <c r="O18">
        <f>(M18*21)/100</f>
        <v>0</v>
      </c>
      <c r="P18" t="s">
        <v>27</v>
      </c>
    </row>
    <row r="19" spans="1:16" x14ac:dyDescent="0.2">
      <c r="A19" s="37" t="s">
        <v>54</v>
      </c>
      <c r="E19" s="41" t="s">
        <v>5</v>
      </c>
    </row>
    <row r="20" spans="1:16" x14ac:dyDescent="0.2">
      <c r="A20" s="37" t="s">
        <v>55</v>
      </c>
      <c r="E20" s="42" t="s">
        <v>5</v>
      </c>
    </row>
    <row r="21" spans="1:16" x14ac:dyDescent="0.2">
      <c r="A21" t="s">
        <v>57</v>
      </c>
      <c r="E21" s="41" t="s">
        <v>58</v>
      </c>
    </row>
    <row r="22" spans="1:16" x14ac:dyDescent="0.2">
      <c r="A22" t="s">
        <v>49</v>
      </c>
      <c r="B22" s="36" t="s">
        <v>65</v>
      </c>
      <c r="C22" s="36" t="s">
        <v>4664</v>
      </c>
      <c r="D22" s="37" t="s">
        <v>5</v>
      </c>
      <c r="E22" s="13" t="s">
        <v>4665</v>
      </c>
      <c r="F22" s="38" t="s">
        <v>52</v>
      </c>
      <c r="G22" s="39">
        <v>4</v>
      </c>
      <c r="H22" s="38">
        <v>0</v>
      </c>
      <c r="I22" s="38">
        <f>ROUND(G22*H22,6)</f>
        <v>0</v>
      </c>
      <c r="L22" s="40">
        <v>0</v>
      </c>
      <c r="M22" s="34">
        <f>ROUND(ROUND(L22,2)*ROUND(G22,3),2)</f>
        <v>0</v>
      </c>
      <c r="N22" s="38" t="s">
        <v>4503</v>
      </c>
      <c r="O22">
        <f>(M22*21)/100</f>
        <v>0</v>
      </c>
      <c r="P22" t="s">
        <v>27</v>
      </c>
    </row>
    <row r="23" spans="1:16" x14ac:dyDescent="0.2">
      <c r="A23" s="37" t="s">
        <v>54</v>
      </c>
      <c r="E23" s="41" t="s">
        <v>5</v>
      </c>
    </row>
    <row r="24" spans="1:16" x14ac:dyDescent="0.2">
      <c r="A24" s="37" t="s">
        <v>55</v>
      </c>
      <c r="E24" s="42" t="s">
        <v>5</v>
      </c>
    </row>
    <row r="25" spans="1:16" x14ac:dyDescent="0.2">
      <c r="A25" t="s">
        <v>57</v>
      </c>
      <c r="E25" s="41" t="s">
        <v>58</v>
      </c>
    </row>
    <row r="26" spans="1:16" ht="25.5" x14ac:dyDescent="0.2">
      <c r="A26" t="s">
        <v>49</v>
      </c>
      <c r="B26" s="36" t="s">
        <v>69</v>
      </c>
      <c r="C26" s="36" t="s">
        <v>5328</v>
      </c>
      <c r="D26" s="37" t="s">
        <v>5</v>
      </c>
      <c r="E26" s="13" t="s">
        <v>5329</v>
      </c>
      <c r="F26" s="38" t="s">
        <v>288</v>
      </c>
      <c r="G26" s="39">
        <v>25</v>
      </c>
      <c r="H26" s="38">
        <v>0</v>
      </c>
      <c r="I26" s="38">
        <f>ROUND(G26*H26,6)</f>
        <v>0</v>
      </c>
      <c r="L26" s="40">
        <v>0</v>
      </c>
      <c r="M26" s="34">
        <f>ROUND(ROUND(L26,2)*ROUND(G26,3),2)</f>
        <v>0</v>
      </c>
      <c r="N26" s="38" t="s">
        <v>4503</v>
      </c>
      <c r="O26">
        <f>(M26*21)/100</f>
        <v>0</v>
      </c>
      <c r="P26" t="s">
        <v>27</v>
      </c>
    </row>
    <row r="27" spans="1:16" x14ac:dyDescent="0.2">
      <c r="A27" s="37" t="s">
        <v>54</v>
      </c>
      <c r="E27" s="41" t="s">
        <v>5</v>
      </c>
    </row>
    <row r="28" spans="1:16" x14ac:dyDescent="0.2">
      <c r="A28" s="37" t="s">
        <v>55</v>
      </c>
      <c r="E28" s="42" t="s">
        <v>5</v>
      </c>
    </row>
    <row r="29" spans="1:16" x14ac:dyDescent="0.2">
      <c r="A29" t="s">
        <v>57</v>
      </c>
      <c r="E29" s="41" t="s">
        <v>58</v>
      </c>
    </row>
    <row r="30" spans="1:16" x14ac:dyDescent="0.2">
      <c r="A30" t="s">
        <v>49</v>
      </c>
      <c r="B30" s="36" t="s">
        <v>73</v>
      </c>
      <c r="C30" s="36" t="s">
        <v>5330</v>
      </c>
      <c r="D30" s="37" t="s">
        <v>5</v>
      </c>
      <c r="E30" s="13" t="s">
        <v>5331</v>
      </c>
      <c r="F30" s="38" t="s">
        <v>52</v>
      </c>
      <c r="G30" s="39">
        <v>48</v>
      </c>
      <c r="H30" s="38">
        <v>0</v>
      </c>
      <c r="I30" s="38">
        <f>ROUND(G30*H30,6)</f>
        <v>0</v>
      </c>
      <c r="L30" s="40">
        <v>0</v>
      </c>
      <c r="M30" s="34">
        <f>ROUND(ROUND(L30,2)*ROUND(G30,3),2)</f>
        <v>0</v>
      </c>
      <c r="N30" s="38" t="s">
        <v>4503</v>
      </c>
      <c r="O30">
        <f>(M30*21)/100</f>
        <v>0</v>
      </c>
      <c r="P30" t="s">
        <v>27</v>
      </c>
    </row>
    <row r="31" spans="1:16" x14ac:dyDescent="0.2">
      <c r="A31" s="37" t="s">
        <v>54</v>
      </c>
      <c r="E31" s="41" t="s">
        <v>5</v>
      </c>
    </row>
    <row r="32" spans="1:16" x14ac:dyDescent="0.2">
      <c r="A32" s="37" t="s">
        <v>55</v>
      </c>
      <c r="E32" s="42" t="s">
        <v>5</v>
      </c>
    </row>
    <row r="33" spans="1:16" x14ac:dyDescent="0.2">
      <c r="A33" t="s">
        <v>57</v>
      </c>
      <c r="E33" s="41" t="s">
        <v>58</v>
      </c>
    </row>
    <row r="34" spans="1:16" ht="25.5" x14ac:dyDescent="0.2">
      <c r="A34" t="s">
        <v>49</v>
      </c>
      <c r="B34" s="36" t="s">
        <v>77</v>
      </c>
      <c r="C34" s="36" t="s">
        <v>4680</v>
      </c>
      <c r="D34" s="37" t="s">
        <v>5</v>
      </c>
      <c r="E34" s="13" t="s">
        <v>4681</v>
      </c>
      <c r="F34" s="38" t="s">
        <v>52</v>
      </c>
      <c r="G34" s="39">
        <v>4</v>
      </c>
      <c r="H34" s="38">
        <v>0</v>
      </c>
      <c r="I34" s="38">
        <f>ROUND(G34*H34,6)</f>
        <v>0</v>
      </c>
      <c r="L34" s="40">
        <v>0</v>
      </c>
      <c r="M34" s="34">
        <f>ROUND(ROUND(L34,2)*ROUND(G34,3),2)</f>
        <v>0</v>
      </c>
      <c r="N34" s="38" t="s">
        <v>4503</v>
      </c>
      <c r="O34">
        <f>(M34*21)/100</f>
        <v>0</v>
      </c>
      <c r="P34" t="s">
        <v>27</v>
      </c>
    </row>
    <row r="35" spans="1:16" x14ac:dyDescent="0.2">
      <c r="A35" s="37" t="s">
        <v>54</v>
      </c>
      <c r="E35" s="41" t="s">
        <v>5</v>
      </c>
    </row>
    <row r="36" spans="1:16" x14ac:dyDescent="0.2">
      <c r="A36" s="37" t="s">
        <v>55</v>
      </c>
      <c r="E36" s="42" t="s">
        <v>5</v>
      </c>
    </row>
    <row r="37" spans="1:16" x14ac:dyDescent="0.2">
      <c r="A37" t="s">
        <v>57</v>
      </c>
      <c r="E37" s="41" t="s">
        <v>58</v>
      </c>
    </row>
    <row r="38" spans="1:16" ht="25.5" x14ac:dyDescent="0.2">
      <c r="A38" t="s">
        <v>49</v>
      </c>
      <c r="B38" s="36" t="s">
        <v>81</v>
      </c>
      <c r="C38" s="36" t="s">
        <v>5332</v>
      </c>
      <c r="D38" s="37" t="s">
        <v>5</v>
      </c>
      <c r="E38" s="13" t="s">
        <v>5333</v>
      </c>
      <c r="F38" s="38" t="s">
        <v>52</v>
      </c>
      <c r="G38" s="39">
        <v>4</v>
      </c>
      <c r="H38" s="38">
        <v>0</v>
      </c>
      <c r="I38" s="38">
        <f>ROUND(G38*H38,6)</f>
        <v>0</v>
      </c>
      <c r="L38" s="40">
        <v>0</v>
      </c>
      <c r="M38" s="34">
        <f>ROUND(ROUND(L38,2)*ROUND(G38,3),2)</f>
        <v>0</v>
      </c>
      <c r="N38" s="38" t="s">
        <v>4503</v>
      </c>
      <c r="O38">
        <f>(M38*21)/100</f>
        <v>0</v>
      </c>
      <c r="P38" t="s">
        <v>27</v>
      </c>
    </row>
    <row r="39" spans="1:16" x14ac:dyDescent="0.2">
      <c r="A39" s="37" t="s">
        <v>54</v>
      </c>
      <c r="E39" s="41" t="s">
        <v>5</v>
      </c>
    </row>
    <row r="40" spans="1:16" x14ac:dyDescent="0.2">
      <c r="A40" s="37" t="s">
        <v>55</v>
      </c>
      <c r="E40" s="42" t="s">
        <v>5</v>
      </c>
    </row>
    <row r="41" spans="1:16" x14ac:dyDescent="0.2">
      <c r="A41" t="s">
        <v>57</v>
      </c>
      <c r="E41" s="41" t="s">
        <v>58</v>
      </c>
    </row>
    <row r="42" spans="1:16" ht="25.5" x14ac:dyDescent="0.2">
      <c r="A42" t="s">
        <v>49</v>
      </c>
      <c r="B42" s="36" t="s">
        <v>85</v>
      </c>
      <c r="C42" s="36" t="s">
        <v>5334</v>
      </c>
      <c r="D42" s="37" t="s">
        <v>5</v>
      </c>
      <c r="E42" s="13" t="s">
        <v>5335</v>
      </c>
      <c r="F42" s="38" t="s">
        <v>52</v>
      </c>
      <c r="G42" s="39">
        <v>4</v>
      </c>
      <c r="H42" s="38">
        <v>0</v>
      </c>
      <c r="I42" s="38">
        <f>ROUND(G42*H42,6)</f>
        <v>0</v>
      </c>
      <c r="L42" s="40">
        <v>0</v>
      </c>
      <c r="M42" s="34">
        <f>ROUND(ROUND(L42,2)*ROUND(G42,3),2)</f>
        <v>0</v>
      </c>
      <c r="N42" s="38" t="s">
        <v>4503</v>
      </c>
      <c r="O42">
        <f>(M42*21)/100</f>
        <v>0</v>
      </c>
      <c r="P42" t="s">
        <v>27</v>
      </c>
    </row>
    <row r="43" spans="1:16" x14ac:dyDescent="0.2">
      <c r="A43" s="37" t="s">
        <v>54</v>
      </c>
      <c r="E43" s="41" t="s">
        <v>5</v>
      </c>
    </row>
    <row r="44" spans="1:16" x14ac:dyDescent="0.2">
      <c r="A44" s="37" t="s">
        <v>55</v>
      </c>
      <c r="E44" s="42" t="s">
        <v>5</v>
      </c>
    </row>
    <row r="45" spans="1:16" x14ac:dyDescent="0.2">
      <c r="A45" t="s">
        <v>57</v>
      </c>
      <c r="E45" s="41" t="s">
        <v>58</v>
      </c>
    </row>
    <row r="46" spans="1:16" x14ac:dyDescent="0.2">
      <c r="A46" t="s">
        <v>49</v>
      </c>
      <c r="B46" s="36" t="s">
        <v>88</v>
      </c>
      <c r="C46" s="36" t="s">
        <v>4686</v>
      </c>
      <c r="D46" s="37" t="s">
        <v>5</v>
      </c>
      <c r="E46" s="13" t="s">
        <v>4687</v>
      </c>
      <c r="F46" s="38" t="s">
        <v>177</v>
      </c>
      <c r="G46" s="39">
        <v>44</v>
      </c>
      <c r="H46" s="38">
        <v>0</v>
      </c>
      <c r="I46" s="38">
        <f>ROUND(G46*H46,6)</f>
        <v>0</v>
      </c>
      <c r="L46" s="40">
        <v>0</v>
      </c>
      <c r="M46" s="34">
        <f>ROUND(ROUND(L46,2)*ROUND(G46,3),2)</f>
        <v>0</v>
      </c>
      <c r="N46" s="38" t="s">
        <v>4503</v>
      </c>
      <c r="O46">
        <f>(M46*21)/100</f>
        <v>0</v>
      </c>
      <c r="P46" t="s">
        <v>27</v>
      </c>
    </row>
    <row r="47" spans="1:16" x14ac:dyDescent="0.2">
      <c r="A47" s="37" t="s">
        <v>54</v>
      </c>
      <c r="E47" s="41" t="s">
        <v>5</v>
      </c>
    </row>
    <row r="48" spans="1:16" x14ac:dyDescent="0.2">
      <c r="A48" s="37" t="s">
        <v>55</v>
      </c>
      <c r="E48" s="42" t="s">
        <v>5</v>
      </c>
    </row>
    <row r="49" spans="1:16" x14ac:dyDescent="0.2">
      <c r="A49" t="s">
        <v>57</v>
      </c>
      <c r="E49" s="41" t="s">
        <v>58</v>
      </c>
    </row>
    <row r="50" spans="1:16" x14ac:dyDescent="0.2">
      <c r="A50" t="s">
        <v>46</v>
      </c>
      <c r="C50" s="33" t="s">
        <v>4696</v>
      </c>
      <c r="E50" s="35" t="s">
        <v>5336</v>
      </c>
      <c r="J50" s="34">
        <f>0</f>
        <v>0</v>
      </c>
      <c r="K50" s="34">
        <f>0</f>
        <v>0</v>
      </c>
      <c r="L50" s="34">
        <f>0+L51+L55+L59+L63+L67+L71+L75</f>
        <v>0</v>
      </c>
      <c r="M50" s="34">
        <f>0+M51+M55+M59+M63+M67+M71+M75</f>
        <v>0</v>
      </c>
    </row>
    <row r="51" spans="1:16" x14ac:dyDescent="0.2">
      <c r="A51" t="s">
        <v>49</v>
      </c>
      <c r="B51" s="36" t="s">
        <v>91</v>
      </c>
      <c r="C51" s="36" t="s">
        <v>4707</v>
      </c>
      <c r="D51" s="37" t="s">
        <v>5</v>
      </c>
      <c r="E51" s="13" t="s">
        <v>4708</v>
      </c>
      <c r="F51" s="38" t="s">
        <v>52</v>
      </c>
      <c r="G51" s="39">
        <v>30</v>
      </c>
      <c r="H51" s="38">
        <v>0</v>
      </c>
      <c r="I51" s="38">
        <f>ROUND(G51*H51,6)</f>
        <v>0</v>
      </c>
      <c r="L51" s="40">
        <v>0</v>
      </c>
      <c r="M51" s="34">
        <f>ROUND(ROUND(L51,2)*ROUND(G51,3),2)</f>
        <v>0</v>
      </c>
      <c r="N51" s="38" t="s">
        <v>4503</v>
      </c>
      <c r="O51">
        <f>(M51*21)/100</f>
        <v>0</v>
      </c>
      <c r="P51" t="s">
        <v>27</v>
      </c>
    </row>
    <row r="52" spans="1:16" x14ac:dyDescent="0.2">
      <c r="A52" s="37" t="s">
        <v>54</v>
      </c>
      <c r="E52" s="41" t="s">
        <v>5</v>
      </c>
    </row>
    <row r="53" spans="1:16" x14ac:dyDescent="0.2">
      <c r="A53" s="37" t="s">
        <v>55</v>
      </c>
      <c r="E53" s="42" t="s">
        <v>5</v>
      </c>
    </row>
    <row r="54" spans="1:16" x14ac:dyDescent="0.2">
      <c r="A54" t="s">
        <v>57</v>
      </c>
      <c r="E54" s="41" t="s">
        <v>58</v>
      </c>
    </row>
    <row r="55" spans="1:16" x14ac:dyDescent="0.2">
      <c r="A55" t="s">
        <v>49</v>
      </c>
      <c r="B55" s="36" t="s">
        <v>95</v>
      </c>
      <c r="C55" s="36" t="s">
        <v>4709</v>
      </c>
      <c r="D55" s="37" t="s">
        <v>5</v>
      </c>
      <c r="E55" s="13" t="s">
        <v>4710</v>
      </c>
      <c r="F55" s="38" t="s">
        <v>52</v>
      </c>
      <c r="G55" s="39">
        <v>26</v>
      </c>
      <c r="H55" s="38">
        <v>0</v>
      </c>
      <c r="I55" s="38">
        <f>ROUND(G55*H55,6)</f>
        <v>0</v>
      </c>
      <c r="L55" s="40">
        <v>0</v>
      </c>
      <c r="M55" s="34">
        <f>ROUND(ROUND(L55,2)*ROUND(G55,3),2)</f>
        <v>0</v>
      </c>
      <c r="N55" s="38" t="s">
        <v>4503</v>
      </c>
      <c r="O55">
        <f>(M55*21)/100</f>
        <v>0</v>
      </c>
      <c r="P55" t="s">
        <v>27</v>
      </c>
    </row>
    <row r="56" spans="1:16" x14ac:dyDescent="0.2">
      <c r="A56" s="37" t="s">
        <v>54</v>
      </c>
      <c r="E56" s="41" t="s">
        <v>5</v>
      </c>
    </row>
    <row r="57" spans="1:16" x14ac:dyDescent="0.2">
      <c r="A57" s="37" t="s">
        <v>55</v>
      </c>
      <c r="E57" s="42" t="s">
        <v>5</v>
      </c>
    </row>
    <row r="58" spans="1:16" x14ac:dyDescent="0.2">
      <c r="A58" t="s">
        <v>57</v>
      </c>
      <c r="E58" s="41" t="s">
        <v>58</v>
      </c>
    </row>
    <row r="59" spans="1:16" x14ac:dyDescent="0.2">
      <c r="A59" t="s">
        <v>49</v>
      </c>
      <c r="B59" s="36" t="s">
        <v>98</v>
      </c>
      <c r="C59" s="36" t="s">
        <v>4711</v>
      </c>
      <c r="D59" s="37" t="s">
        <v>5</v>
      </c>
      <c r="E59" s="13" t="s">
        <v>4712</v>
      </c>
      <c r="F59" s="38" t="s">
        <v>52</v>
      </c>
      <c r="G59" s="39">
        <v>1</v>
      </c>
      <c r="H59" s="38">
        <v>0</v>
      </c>
      <c r="I59" s="38">
        <f>ROUND(G59*H59,6)</f>
        <v>0</v>
      </c>
      <c r="L59" s="40">
        <v>0</v>
      </c>
      <c r="M59" s="34">
        <f>ROUND(ROUND(L59,2)*ROUND(G59,3),2)</f>
        <v>0</v>
      </c>
      <c r="N59" s="38" t="s">
        <v>4503</v>
      </c>
      <c r="O59">
        <f>(M59*21)/100</f>
        <v>0</v>
      </c>
      <c r="P59" t="s">
        <v>27</v>
      </c>
    </row>
    <row r="60" spans="1:16" x14ac:dyDescent="0.2">
      <c r="A60" s="37" t="s">
        <v>54</v>
      </c>
      <c r="E60" s="41" t="s">
        <v>5</v>
      </c>
    </row>
    <row r="61" spans="1:16" x14ac:dyDescent="0.2">
      <c r="A61" s="37" t="s">
        <v>55</v>
      </c>
      <c r="E61" s="42" t="s">
        <v>5</v>
      </c>
    </row>
    <row r="62" spans="1:16" x14ac:dyDescent="0.2">
      <c r="A62" t="s">
        <v>57</v>
      </c>
      <c r="E62" s="41" t="s">
        <v>58</v>
      </c>
    </row>
    <row r="63" spans="1:16" x14ac:dyDescent="0.2">
      <c r="A63" t="s">
        <v>49</v>
      </c>
      <c r="B63" s="36" t="s">
        <v>101</v>
      </c>
      <c r="C63" s="36" t="s">
        <v>4714</v>
      </c>
      <c r="D63" s="37" t="s">
        <v>5</v>
      </c>
      <c r="E63" s="13" t="s">
        <v>4715</v>
      </c>
      <c r="F63" s="38" t="s">
        <v>52</v>
      </c>
      <c r="G63" s="39">
        <v>2</v>
      </c>
      <c r="H63" s="38">
        <v>0</v>
      </c>
      <c r="I63" s="38">
        <f>ROUND(G63*H63,6)</f>
        <v>0</v>
      </c>
      <c r="L63" s="40">
        <v>0</v>
      </c>
      <c r="M63" s="34">
        <f>ROUND(ROUND(L63,2)*ROUND(G63,3),2)</f>
        <v>0</v>
      </c>
      <c r="N63" s="38" t="s">
        <v>4503</v>
      </c>
      <c r="O63">
        <f>(M63*21)/100</f>
        <v>0</v>
      </c>
      <c r="P63" t="s">
        <v>27</v>
      </c>
    </row>
    <row r="64" spans="1:16" x14ac:dyDescent="0.2">
      <c r="A64" s="37" t="s">
        <v>54</v>
      </c>
      <c r="E64" s="41" t="s">
        <v>5</v>
      </c>
    </row>
    <row r="65" spans="1:16" x14ac:dyDescent="0.2">
      <c r="A65" s="37" t="s">
        <v>55</v>
      </c>
      <c r="E65" s="42" t="s">
        <v>5</v>
      </c>
    </row>
    <row r="66" spans="1:16" x14ac:dyDescent="0.2">
      <c r="A66" t="s">
        <v>57</v>
      </c>
      <c r="E66" s="41" t="s">
        <v>58</v>
      </c>
    </row>
    <row r="67" spans="1:16" x14ac:dyDescent="0.2">
      <c r="A67" t="s">
        <v>49</v>
      </c>
      <c r="B67" s="36" t="s">
        <v>105</v>
      </c>
      <c r="C67" s="36" t="s">
        <v>679</v>
      </c>
      <c r="D67" s="37" t="s">
        <v>5</v>
      </c>
      <c r="E67" s="13" t="s">
        <v>181</v>
      </c>
      <c r="F67" s="38" t="s">
        <v>52</v>
      </c>
      <c r="G67" s="39">
        <v>2</v>
      </c>
      <c r="H67" s="38">
        <v>0</v>
      </c>
      <c r="I67" s="38">
        <f>ROUND(G67*H67,6)</f>
        <v>0</v>
      </c>
      <c r="L67" s="40">
        <v>0</v>
      </c>
      <c r="M67" s="34">
        <f>ROUND(ROUND(L67,2)*ROUND(G67,3),2)</f>
        <v>0</v>
      </c>
      <c r="N67" s="38" t="s">
        <v>4503</v>
      </c>
      <c r="O67">
        <f>(M67*21)/100</f>
        <v>0</v>
      </c>
      <c r="P67" t="s">
        <v>27</v>
      </c>
    </row>
    <row r="68" spans="1:16" x14ac:dyDescent="0.2">
      <c r="A68" s="37" t="s">
        <v>54</v>
      </c>
      <c r="E68" s="41" t="s">
        <v>5</v>
      </c>
    </row>
    <row r="69" spans="1:16" x14ac:dyDescent="0.2">
      <c r="A69" s="37" t="s">
        <v>55</v>
      </c>
      <c r="E69" s="42" t="s">
        <v>5</v>
      </c>
    </row>
    <row r="70" spans="1:16" x14ac:dyDescent="0.2">
      <c r="A70" t="s">
        <v>57</v>
      </c>
      <c r="E70" s="41" t="s">
        <v>58</v>
      </c>
    </row>
    <row r="71" spans="1:16" x14ac:dyDescent="0.2">
      <c r="A71" t="s">
        <v>49</v>
      </c>
      <c r="B71" s="36" t="s">
        <v>108</v>
      </c>
      <c r="C71" s="36" t="s">
        <v>4718</v>
      </c>
      <c r="D71" s="37" t="s">
        <v>5</v>
      </c>
      <c r="E71" s="13" t="s">
        <v>4719</v>
      </c>
      <c r="F71" s="38" t="s">
        <v>177</v>
      </c>
      <c r="G71" s="39">
        <v>40</v>
      </c>
      <c r="H71" s="38">
        <v>0</v>
      </c>
      <c r="I71" s="38">
        <f>ROUND(G71*H71,6)</f>
        <v>0</v>
      </c>
      <c r="L71" s="40">
        <v>0</v>
      </c>
      <c r="M71" s="34">
        <f>ROUND(ROUND(L71,2)*ROUND(G71,3),2)</f>
        <v>0</v>
      </c>
      <c r="N71" s="38" t="s">
        <v>4503</v>
      </c>
      <c r="O71">
        <f>(M71*21)/100</f>
        <v>0</v>
      </c>
      <c r="P71" t="s">
        <v>27</v>
      </c>
    </row>
    <row r="72" spans="1:16" x14ac:dyDescent="0.2">
      <c r="A72" s="37" t="s">
        <v>54</v>
      </c>
      <c r="E72" s="41" t="s">
        <v>5</v>
      </c>
    </row>
    <row r="73" spans="1:16" x14ac:dyDescent="0.2">
      <c r="A73" s="37" t="s">
        <v>55</v>
      </c>
      <c r="E73" s="42" t="s">
        <v>5</v>
      </c>
    </row>
    <row r="74" spans="1:16" x14ac:dyDescent="0.2">
      <c r="A74" t="s">
        <v>57</v>
      </c>
      <c r="E74" s="41" t="s">
        <v>58</v>
      </c>
    </row>
    <row r="75" spans="1:16" x14ac:dyDescent="0.2">
      <c r="A75" t="s">
        <v>49</v>
      </c>
      <c r="B75" s="36" t="s">
        <v>111</v>
      </c>
      <c r="C75" s="36" t="s">
        <v>4721</v>
      </c>
      <c r="D75" s="37" t="s">
        <v>5</v>
      </c>
      <c r="E75" s="13" t="s">
        <v>4722</v>
      </c>
      <c r="F75" s="38" t="s">
        <v>177</v>
      </c>
      <c r="G75" s="39">
        <v>40</v>
      </c>
      <c r="H75" s="38">
        <v>0</v>
      </c>
      <c r="I75" s="38">
        <f>ROUND(G75*H75,6)</f>
        <v>0</v>
      </c>
      <c r="L75" s="40">
        <v>0</v>
      </c>
      <c r="M75" s="34">
        <f>ROUND(ROUND(L75,2)*ROUND(G75,3),2)</f>
        <v>0</v>
      </c>
      <c r="N75" s="38" t="s">
        <v>4503</v>
      </c>
      <c r="O75">
        <f>(M75*21)/100</f>
        <v>0</v>
      </c>
      <c r="P75" t="s">
        <v>27</v>
      </c>
    </row>
    <row r="76" spans="1:16" x14ac:dyDescent="0.2">
      <c r="A76" s="37" t="s">
        <v>54</v>
      </c>
      <c r="E76" s="41" t="s">
        <v>5</v>
      </c>
    </row>
    <row r="77" spans="1:16" x14ac:dyDescent="0.2">
      <c r="A77" s="37" t="s">
        <v>55</v>
      </c>
      <c r="E77" s="42" t="s">
        <v>5</v>
      </c>
    </row>
    <row r="78" spans="1:16" x14ac:dyDescent="0.2">
      <c r="A78" t="s">
        <v>57</v>
      </c>
      <c r="E78" s="41" t="s">
        <v>58</v>
      </c>
    </row>
    <row r="79" spans="1:16" x14ac:dyDescent="0.2">
      <c r="A79" t="s">
        <v>46</v>
      </c>
      <c r="C79" s="33" t="s">
        <v>4724</v>
      </c>
      <c r="E79" s="35" t="s">
        <v>5337</v>
      </c>
      <c r="J79" s="34">
        <f>0</f>
        <v>0</v>
      </c>
      <c r="K79" s="34">
        <f>0</f>
        <v>0</v>
      </c>
      <c r="L79" s="34">
        <f>0+L80+L84+L88+L92+L96</f>
        <v>0</v>
      </c>
      <c r="M79" s="34">
        <f>0+M80+M84+M88+M92+M96</f>
        <v>0</v>
      </c>
    </row>
    <row r="80" spans="1:16" x14ac:dyDescent="0.2">
      <c r="A80" t="s">
        <v>49</v>
      </c>
      <c r="B80" s="36" t="s">
        <v>115</v>
      </c>
      <c r="C80" s="36" t="s">
        <v>4726</v>
      </c>
      <c r="D80" s="37" t="s">
        <v>5</v>
      </c>
      <c r="E80" s="13" t="s">
        <v>4727</v>
      </c>
      <c r="F80" s="38" t="s">
        <v>177</v>
      </c>
      <c r="G80" s="39">
        <v>40</v>
      </c>
      <c r="H80" s="38">
        <v>0</v>
      </c>
      <c r="I80" s="38">
        <f>ROUND(G80*H80,6)</f>
        <v>0</v>
      </c>
      <c r="L80" s="40">
        <v>0</v>
      </c>
      <c r="M80" s="34">
        <f>ROUND(ROUND(L80,2)*ROUND(G80,3),2)</f>
        <v>0</v>
      </c>
      <c r="N80" s="38" t="s">
        <v>4503</v>
      </c>
      <c r="O80">
        <f>(M80*21)/100</f>
        <v>0</v>
      </c>
      <c r="P80" t="s">
        <v>27</v>
      </c>
    </row>
    <row r="81" spans="1:16" x14ac:dyDescent="0.2">
      <c r="A81" s="37" t="s">
        <v>54</v>
      </c>
      <c r="E81" s="41" t="s">
        <v>5</v>
      </c>
    </row>
    <row r="82" spans="1:16" x14ac:dyDescent="0.2">
      <c r="A82" s="37" t="s">
        <v>55</v>
      </c>
      <c r="E82" s="42" t="s">
        <v>5</v>
      </c>
    </row>
    <row r="83" spans="1:16" x14ac:dyDescent="0.2">
      <c r="A83" t="s">
        <v>57</v>
      </c>
      <c r="E83" s="41" t="s">
        <v>58</v>
      </c>
    </row>
    <row r="84" spans="1:16" ht="25.5" x14ac:dyDescent="0.2">
      <c r="A84" t="s">
        <v>49</v>
      </c>
      <c r="B84" s="36" t="s">
        <v>118</v>
      </c>
      <c r="C84" s="36" t="s">
        <v>5338</v>
      </c>
      <c r="D84" s="37" t="s">
        <v>5</v>
      </c>
      <c r="E84" s="13" t="s">
        <v>5339</v>
      </c>
      <c r="F84" s="38" t="s">
        <v>52</v>
      </c>
      <c r="G84" s="39">
        <v>75</v>
      </c>
      <c r="H84" s="38">
        <v>0</v>
      </c>
      <c r="I84" s="38">
        <f>ROUND(G84*H84,6)</f>
        <v>0</v>
      </c>
      <c r="L84" s="40">
        <v>0</v>
      </c>
      <c r="M84" s="34">
        <f>ROUND(ROUND(L84,2)*ROUND(G84,3),2)</f>
        <v>0</v>
      </c>
      <c r="N84" s="38" t="s">
        <v>4503</v>
      </c>
      <c r="O84">
        <f>(M84*21)/100</f>
        <v>0</v>
      </c>
      <c r="P84" t="s">
        <v>27</v>
      </c>
    </row>
    <row r="85" spans="1:16" x14ac:dyDescent="0.2">
      <c r="A85" s="37" t="s">
        <v>54</v>
      </c>
      <c r="E85" s="41" t="s">
        <v>5</v>
      </c>
    </row>
    <row r="86" spans="1:16" x14ac:dyDescent="0.2">
      <c r="A86" s="37" t="s">
        <v>55</v>
      </c>
      <c r="E86" s="42" t="s">
        <v>5</v>
      </c>
    </row>
    <row r="87" spans="1:16" x14ac:dyDescent="0.2">
      <c r="A87" t="s">
        <v>57</v>
      </c>
      <c r="E87" s="41" t="s">
        <v>58</v>
      </c>
    </row>
    <row r="88" spans="1:16" x14ac:dyDescent="0.2">
      <c r="A88" t="s">
        <v>49</v>
      </c>
      <c r="B88" s="36" t="s">
        <v>122</v>
      </c>
      <c r="C88" s="36" t="s">
        <v>5340</v>
      </c>
      <c r="D88" s="37" t="s">
        <v>5</v>
      </c>
      <c r="E88" s="13" t="s">
        <v>5341</v>
      </c>
      <c r="F88" s="38" t="s">
        <v>288</v>
      </c>
      <c r="G88" s="39">
        <v>420</v>
      </c>
      <c r="H88" s="38">
        <v>0</v>
      </c>
      <c r="I88" s="38">
        <f>ROUND(G88*H88,6)</f>
        <v>0</v>
      </c>
      <c r="L88" s="40">
        <v>0</v>
      </c>
      <c r="M88" s="34">
        <f>ROUND(ROUND(L88,2)*ROUND(G88,3),2)</f>
        <v>0</v>
      </c>
      <c r="N88" s="38" t="s">
        <v>4503</v>
      </c>
      <c r="O88">
        <f>(M88*21)/100</f>
        <v>0</v>
      </c>
      <c r="P88" t="s">
        <v>27</v>
      </c>
    </row>
    <row r="89" spans="1:16" x14ac:dyDescent="0.2">
      <c r="A89" s="37" t="s">
        <v>54</v>
      </c>
      <c r="E89" s="41" t="s">
        <v>5</v>
      </c>
    </row>
    <row r="90" spans="1:16" x14ac:dyDescent="0.2">
      <c r="A90" s="37" t="s">
        <v>55</v>
      </c>
      <c r="E90" s="42" t="s">
        <v>5</v>
      </c>
    </row>
    <row r="91" spans="1:16" x14ac:dyDescent="0.2">
      <c r="A91" t="s">
        <v>57</v>
      </c>
      <c r="E91" s="41" t="s">
        <v>58</v>
      </c>
    </row>
    <row r="92" spans="1:16" ht="25.5" x14ac:dyDescent="0.2">
      <c r="A92" t="s">
        <v>49</v>
      </c>
      <c r="B92" s="36" t="s">
        <v>125</v>
      </c>
      <c r="C92" s="36" t="s">
        <v>5342</v>
      </c>
      <c r="D92" s="37" t="s">
        <v>5</v>
      </c>
      <c r="E92" s="13" t="s">
        <v>5343</v>
      </c>
      <c r="F92" s="38" t="s">
        <v>288</v>
      </c>
      <c r="G92" s="39">
        <v>120</v>
      </c>
      <c r="H92" s="38">
        <v>0</v>
      </c>
      <c r="I92" s="38">
        <f>ROUND(G92*H92,6)</f>
        <v>0</v>
      </c>
      <c r="L92" s="40">
        <v>0</v>
      </c>
      <c r="M92" s="34">
        <f>ROUND(ROUND(L92,2)*ROUND(G92,3),2)</f>
        <v>0</v>
      </c>
      <c r="N92" s="38" t="s">
        <v>4503</v>
      </c>
      <c r="O92">
        <f>(M92*21)/100</f>
        <v>0</v>
      </c>
      <c r="P92" t="s">
        <v>27</v>
      </c>
    </row>
    <row r="93" spans="1:16" x14ac:dyDescent="0.2">
      <c r="A93" s="37" t="s">
        <v>54</v>
      </c>
      <c r="E93" s="41" t="s">
        <v>5</v>
      </c>
    </row>
    <row r="94" spans="1:16" x14ac:dyDescent="0.2">
      <c r="A94" s="37" t="s">
        <v>55</v>
      </c>
      <c r="E94" s="42" t="s">
        <v>5</v>
      </c>
    </row>
    <row r="95" spans="1:16" x14ac:dyDescent="0.2">
      <c r="A95" t="s">
        <v>57</v>
      </c>
      <c r="E95" s="41" t="s">
        <v>58</v>
      </c>
    </row>
    <row r="96" spans="1:16" x14ac:dyDescent="0.2">
      <c r="A96" t="s">
        <v>49</v>
      </c>
      <c r="B96" s="36" t="s">
        <v>129</v>
      </c>
      <c r="C96" s="36" t="s">
        <v>4788</v>
      </c>
      <c r="D96" s="37" t="s">
        <v>5</v>
      </c>
      <c r="E96" s="13" t="s">
        <v>4786</v>
      </c>
      <c r="F96" s="38" t="s">
        <v>4789</v>
      </c>
      <c r="G96" s="39">
        <v>13.2</v>
      </c>
      <c r="H96" s="38">
        <v>0</v>
      </c>
      <c r="I96" s="38">
        <f>ROUND(G96*H96,6)</f>
        <v>0</v>
      </c>
      <c r="L96" s="40">
        <v>0</v>
      </c>
      <c r="M96" s="34">
        <f>ROUND(ROUND(L96,2)*ROUND(G96,3),2)</f>
        <v>0</v>
      </c>
      <c r="N96" s="38" t="s">
        <v>4503</v>
      </c>
      <c r="O96">
        <f>(M96*21)/100</f>
        <v>0</v>
      </c>
      <c r="P96" t="s">
        <v>27</v>
      </c>
    </row>
    <row r="97" spans="1:5" x14ac:dyDescent="0.2">
      <c r="A97" s="37" t="s">
        <v>54</v>
      </c>
      <c r="E97" s="41" t="s">
        <v>5</v>
      </c>
    </row>
    <row r="98" spans="1:5" x14ac:dyDescent="0.2">
      <c r="A98" s="37" t="s">
        <v>55</v>
      </c>
      <c r="E98" s="42" t="s">
        <v>5</v>
      </c>
    </row>
    <row r="99" spans="1:5" x14ac:dyDescent="0.2">
      <c r="A99" t="s">
        <v>57</v>
      </c>
      <c r="E99"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5344</v>
      </c>
      <c r="M3" s="43">
        <f>Rekapitulace!C81</f>
        <v>0</v>
      </c>
      <c r="N3" s="25" t="s">
        <v>0</v>
      </c>
      <c r="O3" t="s">
        <v>23</v>
      </c>
      <c r="P3" t="s">
        <v>27</v>
      </c>
    </row>
    <row r="4" spans="1:20" ht="32.1" customHeight="1" x14ac:dyDescent="0.2">
      <c r="A4" s="28" t="s">
        <v>20</v>
      </c>
      <c r="B4" s="29" t="s">
        <v>28</v>
      </c>
      <c r="C4" s="2" t="s">
        <v>5344</v>
      </c>
      <c r="D4" s="9"/>
      <c r="E4" s="3" t="s">
        <v>5345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COUNTIFS(L8:L104,"=0",A8:A104,"P")+COUNTIFS(L8:L104,"",A8:A104,"P")+SUM(Q8:Q104)</f>
        <v>24</v>
      </c>
    </row>
    <row r="8" spans="1:20" x14ac:dyDescent="0.2">
      <c r="A8" t="s">
        <v>44</v>
      </c>
      <c r="C8" s="30" t="s">
        <v>5348</v>
      </c>
      <c r="E8" s="32" t="s">
        <v>5347</v>
      </c>
      <c r="J8" s="31">
        <f>0+J9+J30+J103</f>
        <v>0</v>
      </c>
      <c r="K8" s="31">
        <f>0+K9+K30+K103</f>
        <v>0</v>
      </c>
      <c r="L8" s="31">
        <f>0+L9+L30+L103</f>
        <v>0</v>
      </c>
      <c r="M8" s="31">
        <f>0+M9+M30+M103</f>
        <v>0</v>
      </c>
    </row>
    <row r="9" spans="1:20" x14ac:dyDescent="0.2">
      <c r="A9" t="s">
        <v>46</v>
      </c>
      <c r="C9" s="33" t="s">
        <v>47</v>
      </c>
      <c r="E9" s="35" t="s">
        <v>501</v>
      </c>
      <c r="J9" s="34">
        <f>0</f>
        <v>0</v>
      </c>
      <c r="K9" s="34">
        <f>0</f>
        <v>0</v>
      </c>
      <c r="L9" s="34">
        <f>0+L10+L14+L18+L22+L26</f>
        <v>0</v>
      </c>
      <c r="M9" s="34">
        <f>0+M10+M14+M18+M22+M26</f>
        <v>0</v>
      </c>
    </row>
    <row r="10" spans="1:20" x14ac:dyDescent="0.2">
      <c r="A10" t="s">
        <v>49</v>
      </c>
      <c r="B10" s="36" t="s">
        <v>47</v>
      </c>
      <c r="C10" s="36" t="s">
        <v>291</v>
      </c>
      <c r="D10" s="37" t="s">
        <v>5</v>
      </c>
      <c r="E10" s="13" t="s">
        <v>292</v>
      </c>
      <c r="F10" s="38" t="s">
        <v>283</v>
      </c>
      <c r="G10" s="39">
        <v>134</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5349</v>
      </c>
    </row>
    <row r="13" spans="1:20" x14ac:dyDescent="0.2">
      <c r="A13" t="s">
        <v>57</v>
      </c>
      <c r="E13" s="41" t="s">
        <v>58</v>
      </c>
    </row>
    <row r="14" spans="1:20" x14ac:dyDescent="0.2">
      <c r="A14" t="s">
        <v>49</v>
      </c>
      <c r="B14" s="36" t="s">
        <v>27</v>
      </c>
      <c r="C14" s="36" t="s">
        <v>5350</v>
      </c>
      <c r="D14" s="37" t="s">
        <v>5</v>
      </c>
      <c r="E14" s="13" t="s">
        <v>5351</v>
      </c>
      <c r="F14" s="38" t="s">
        <v>288</v>
      </c>
      <c r="G14" s="39">
        <v>425</v>
      </c>
      <c r="H14" s="38">
        <v>0</v>
      </c>
      <c r="I14" s="38">
        <f>ROUND(G14*H14,6)</f>
        <v>0</v>
      </c>
      <c r="L14" s="40">
        <v>0</v>
      </c>
      <c r="M14" s="34">
        <f>ROUND(ROUND(L14,2)*ROUND(G14,3),2)</f>
        <v>0</v>
      </c>
      <c r="N14" s="38" t="s">
        <v>269</v>
      </c>
      <c r="O14">
        <f>(M14*21)/100</f>
        <v>0</v>
      </c>
      <c r="P14" t="s">
        <v>27</v>
      </c>
    </row>
    <row r="15" spans="1:20" x14ac:dyDescent="0.2">
      <c r="A15" s="37" t="s">
        <v>54</v>
      </c>
      <c r="E15" s="41" t="s">
        <v>5</v>
      </c>
    </row>
    <row r="16" spans="1:20" x14ac:dyDescent="0.2">
      <c r="A16" s="37" t="s">
        <v>55</v>
      </c>
      <c r="E16" s="42" t="s">
        <v>5352</v>
      </c>
    </row>
    <row r="17" spans="1:16" ht="293.25" x14ac:dyDescent="0.2">
      <c r="A17" t="s">
        <v>57</v>
      </c>
      <c r="E17" s="41" t="s">
        <v>5353</v>
      </c>
    </row>
    <row r="18" spans="1:16" x14ac:dyDescent="0.2">
      <c r="A18" t="s">
        <v>49</v>
      </c>
      <c r="B18" s="36" t="s">
        <v>26</v>
      </c>
      <c r="C18" s="36" t="s">
        <v>5354</v>
      </c>
      <c r="D18" s="37" t="s">
        <v>5</v>
      </c>
      <c r="E18" s="13" t="s">
        <v>5355</v>
      </c>
      <c r="F18" s="38" t="s">
        <v>504</v>
      </c>
      <c r="G18" s="39">
        <v>546</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5356</v>
      </c>
    </row>
    <row r="21" spans="1:16" ht="63.75" x14ac:dyDescent="0.2">
      <c r="A21" t="s">
        <v>57</v>
      </c>
      <c r="E21" s="41" t="s">
        <v>5357</v>
      </c>
    </row>
    <row r="22" spans="1:16" x14ac:dyDescent="0.2">
      <c r="A22" t="s">
        <v>49</v>
      </c>
      <c r="B22" s="36" t="s">
        <v>65</v>
      </c>
      <c r="C22" s="36" t="s">
        <v>5358</v>
      </c>
      <c r="D22" s="37" t="s">
        <v>5</v>
      </c>
      <c r="E22" s="13" t="s">
        <v>5359</v>
      </c>
      <c r="F22" s="38" t="s">
        <v>288</v>
      </c>
      <c r="G22" s="39">
        <v>425</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5360</v>
      </c>
    </row>
    <row r="25" spans="1:16" ht="89.25" x14ac:dyDescent="0.2">
      <c r="A25" t="s">
        <v>57</v>
      </c>
      <c r="E25" s="41" t="s">
        <v>5361</v>
      </c>
    </row>
    <row r="26" spans="1:16" x14ac:dyDescent="0.2">
      <c r="A26" t="s">
        <v>49</v>
      </c>
      <c r="B26" s="36" t="s">
        <v>69</v>
      </c>
      <c r="C26" s="36" t="s">
        <v>5362</v>
      </c>
      <c r="D26" s="37" t="s">
        <v>5</v>
      </c>
      <c r="E26" s="13" t="s">
        <v>4825</v>
      </c>
      <c r="F26" s="38" t="s">
        <v>610</v>
      </c>
      <c r="G26" s="39">
        <v>0.42499999999999999</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5363</v>
      </c>
    </row>
    <row r="29" spans="1:16" ht="114.75" x14ac:dyDescent="0.2">
      <c r="A29" t="s">
        <v>57</v>
      </c>
      <c r="E29" s="41" t="s">
        <v>5364</v>
      </c>
    </row>
    <row r="30" spans="1:16" x14ac:dyDescent="0.2">
      <c r="A30" t="s">
        <v>46</v>
      </c>
      <c r="C30" s="33" t="s">
        <v>329</v>
      </c>
      <c r="E30" s="35" t="s">
        <v>1013</v>
      </c>
      <c r="J30" s="34">
        <f>0</f>
        <v>0</v>
      </c>
      <c r="K30" s="34">
        <f>0</f>
        <v>0</v>
      </c>
      <c r="L30" s="34">
        <f>0+L31+L35+L39+L43+L47+L51+L55+L59+L63+L67+L71+L75+L79+L83+L87+L91+L95+L99</f>
        <v>0</v>
      </c>
      <c r="M30" s="34">
        <f>0+M31+M35+M39+M43+M47+M51+M55+M59+M63+M67+M71+M75+M79+M83+M87+M91+M95+M99</f>
        <v>0</v>
      </c>
    </row>
    <row r="31" spans="1:16" x14ac:dyDescent="0.2">
      <c r="A31" t="s">
        <v>49</v>
      </c>
      <c r="B31" s="36" t="s">
        <v>73</v>
      </c>
      <c r="C31" s="36" t="s">
        <v>5365</v>
      </c>
      <c r="D31" s="37" t="s">
        <v>5</v>
      </c>
      <c r="E31" s="13" t="s">
        <v>5366</v>
      </c>
      <c r="F31" s="38" t="s">
        <v>504</v>
      </c>
      <c r="G31" s="39">
        <v>48</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5367</v>
      </c>
    </row>
    <row r="34" spans="1:16" x14ac:dyDescent="0.2">
      <c r="A34" t="s">
        <v>57</v>
      </c>
      <c r="E34" s="41" t="s">
        <v>58</v>
      </c>
    </row>
    <row r="35" spans="1:16" x14ac:dyDescent="0.2">
      <c r="A35" t="s">
        <v>49</v>
      </c>
      <c r="B35" s="36" t="s">
        <v>77</v>
      </c>
      <c r="C35" s="36" t="s">
        <v>822</v>
      </c>
      <c r="D35" s="37" t="s">
        <v>5</v>
      </c>
      <c r="E35" s="13" t="s">
        <v>823</v>
      </c>
      <c r="F35" s="38" t="s">
        <v>288</v>
      </c>
      <c r="G35" s="39">
        <v>16</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5368</v>
      </c>
    </row>
    <row r="38" spans="1:16" x14ac:dyDescent="0.2">
      <c r="A38" t="s">
        <v>57</v>
      </c>
      <c r="E38" s="41" t="s">
        <v>58</v>
      </c>
    </row>
    <row r="39" spans="1:16" x14ac:dyDescent="0.2">
      <c r="A39" t="s">
        <v>49</v>
      </c>
      <c r="B39" s="36" t="s">
        <v>81</v>
      </c>
      <c r="C39" s="36" t="s">
        <v>3250</v>
      </c>
      <c r="D39" s="37" t="s">
        <v>5</v>
      </c>
      <c r="E39" s="13" t="s">
        <v>3251</v>
      </c>
      <c r="F39" s="38" t="s">
        <v>288</v>
      </c>
      <c r="G39" s="39">
        <v>850</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5369</v>
      </c>
    </row>
    <row r="42" spans="1:16" x14ac:dyDescent="0.2">
      <c r="A42" t="s">
        <v>57</v>
      </c>
      <c r="E42" s="41" t="s">
        <v>58</v>
      </c>
    </row>
    <row r="43" spans="1:16" x14ac:dyDescent="0.2">
      <c r="A43" t="s">
        <v>49</v>
      </c>
      <c r="B43" s="36" t="s">
        <v>85</v>
      </c>
      <c r="C43" s="36" t="s">
        <v>3252</v>
      </c>
      <c r="D43" s="37" t="s">
        <v>5</v>
      </c>
      <c r="E43" s="13" t="s">
        <v>3253</v>
      </c>
      <c r="F43" s="38" t="s">
        <v>52</v>
      </c>
      <c r="G43" s="39">
        <v>17</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5370</v>
      </c>
    </row>
    <row r="46" spans="1:16" x14ac:dyDescent="0.2">
      <c r="A46" t="s">
        <v>57</v>
      </c>
      <c r="E46" s="41" t="s">
        <v>58</v>
      </c>
    </row>
    <row r="47" spans="1:16" x14ac:dyDescent="0.2">
      <c r="A47" t="s">
        <v>49</v>
      </c>
      <c r="B47" s="36" t="s">
        <v>88</v>
      </c>
      <c r="C47" s="36" t="s">
        <v>1031</v>
      </c>
      <c r="D47" s="37" t="s">
        <v>5</v>
      </c>
      <c r="E47" s="13" t="s">
        <v>1032</v>
      </c>
      <c r="F47" s="38" t="s">
        <v>52</v>
      </c>
      <c r="G47" s="39">
        <v>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1018</v>
      </c>
    </row>
    <row r="50" spans="1:16" x14ac:dyDescent="0.2">
      <c r="A50" t="s">
        <v>57</v>
      </c>
      <c r="E50" s="41" t="s">
        <v>58</v>
      </c>
    </row>
    <row r="51" spans="1:16" x14ac:dyDescent="0.2">
      <c r="A51" t="s">
        <v>49</v>
      </c>
      <c r="B51" s="36" t="s">
        <v>91</v>
      </c>
      <c r="C51" s="36" t="s">
        <v>826</v>
      </c>
      <c r="D51" s="37" t="s">
        <v>5</v>
      </c>
      <c r="E51" s="13" t="s">
        <v>827</v>
      </c>
      <c r="F51" s="38" t="s">
        <v>52</v>
      </c>
      <c r="G51" s="39">
        <v>8</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1018</v>
      </c>
    </row>
    <row r="54" spans="1:16" x14ac:dyDescent="0.2">
      <c r="A54" t="s">
        <v>57</v>
      </c>
      <c r="E54" s="41" t="s">
        <v>58</v>
      </c>
    </row>
    <row r="55" spans="1:16" x14ac:dyDescent="0.2">
      <c r="A55" t="s">
        <v>49</v>
      </c>
      <c r="B55" s="36" t="s">
        <v>95</v>
      </c>
      <c r="C55" s="36" t="s">
        <v>831</v>
      </c>
      <c r="D55" s="37" t="s">
        <v>5</v>
      </c>
      <c r="E55" s="13" t="s">
        <v>832</v>
      </c>
      <c r="F55" s="38" t="s">
        <v>52</v>
      </c>
      <c r="G55" s="39">
        <v>80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5371</v>
      </c>
    </row>
    <row r="58" spans="1:16" x14ac:dyDescent="0.2">
      <c r="A58" t="s">
        <v>57</v>
      </c>
      <c r="E58" s="41" t="s">
        <v>58</v>
      </c>
    </row>
    <row r="59" spans="1:16" x14ac:dyDescent="0.2">
      <c r="A59" t="s">
        <v>49</v>
      </c>
      <c r="B59" s="36" t="s">
        <v>98</v>
      </c>
      <c r="C59" s="36" t="s">
        <v>5071</v>
      </c>
      <c r="D59" s="37" t="s">
        <v>5</v>
      </c>
      <c r="E59" s="13" t="s">
        <v>5072</v>
      </c>
      <c r="F59" s="38" t="s">
        <v>52</v>
      </c>
      <c r="G59" s="39">
        <v>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1018</v>
      </c>
    </row>
    <row r="62" spans="1:16" x14ac:dyDescent="0.2">
      <c r="A62" t="s">
        <v>57</v>
      </c>
      <c r="E62" s="41" t="s">
        <v>58</v>
      </c>
    </row>
    <row r="63" spans="1:16" ht="25.5" x14ac:dyDescent="0.2">
      <c r="A63" t="s">
        <v>49</v>
      </c>
      <c r="B63" s="36" t="s">
        <v>101</v>
      </c>
      <c r="C63" s="36" t="s">
        <v>4932</v>
      </c>
      <c r="D63" s="37" t="s">
        <v>5</v>
      </c>
      <c r="E63" s="13" t="s">
        <v>5372</v>
      </c>
      <c r="F63" s="38" t="s">
        <v>52</v>
      </c>
      <c r="G63" s="39">
        <v>2</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5</v>
      </c>
    </row>
    <row r="66" spans="1:16" x14ac:dyDescent="0.2">
      <c r="A66" t="s">
        <v>57</v>
      </c>
      <c r="E66" s="41" t="s">
        <v>58</v>
      </c>
    </row>
    <row r="67" spans="1:16" ht="25.5" x14ac:dyDescent="0.2">
      <c r="A67" t="s">
        <v>49</v>
      </c>
      <c r="B67" s="36" t="s">
        <v>105</v>
      </c>
      <c r="C67" s="36" t="s">
        <v>781</v>
      </c>
      <c r="D67" s="37" t="s">
        <v>5</v>
      </c>
      <c r="E67" s="13" t="s">
        <v>782</v>
      </c>
      <c r="F67" s="38" t="s">
        <v>52</v>
      </c>
      <c r="G67" s="39">
        <v>2</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1027</v>
      </c>
    </row>
    <row r="70" spans="1:16" x14ac:dyDescent="0.2">
      <c r="A70" t="s">
        <v>57</v>
      </c>
      <c r="E70" s="41" t="s">
        <v>58</v>
      </c>
    </row>
    <row r="71" spans="1:16" ht="25.5" x14ac:dyDescent="0.2">
      <c r="A71" t="s">
        <v>49</v>
      </c>
      <c r="B71" s="36" t="s">
        <v>108</v>
      </c>
      <c r="C71" s="36" t="s">
        <v>5373</v>
      </c>
      <c r="D71" s="37" t="s">
        <v>5</v>
      </c>
      <c r="E71" s="13" t="s">
        <v>5374</v>
      </c>
      <c r="F71" s="38" t="s">
        <v>52</v>
      </c>
      <c r="G71" s="39">
        <v>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1027</v>
      </c>
    </row>
    <row r="74" spans="1:16" x14ac:dyDescent="0.2">
      <c r="A74" t="s">
        <v>57</v>
      </c>
      <c r="E74" s="41" t="s">
        <v>58</v>
      </c>
    </row>
    <row r="75" spans="1:16" ht="25.5" x14ac:dyDescent="0.2">
      <c r="A75" t="s">
        <v>49</v>
      </c>
      <c r="B75" s="36" t="s">
        <v>111</v>
      </c>
      <c r="C75" s="36" t="s">
        <v>5375</v>
      </c>
      <c r="D75" s="37" t="s">
        <v>5</v>
      </c>
      <c r="E75" s="13" t="s">
        <v>5376</v>
      </c>
      <c r="F75" s="38" t="s">
        <v>52</v>
      </c>
      <c r="G75" s="39">
        <v>2</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1027</v>
      </c>
    </row>
    <row r="78" spans="1:16" x14ac:dyDescent="0.2">
      <c r="A78" t="s">
        <v>57</v>
      </c>
      <c r="E78" s="41" t="s">
        <v>58</v>
      </c>
    </row>
    <row r="79" spans="1:16" ht="25.5" x14ac:dyDescent="0.2">
      <c r="A79" t="s">
        <v>49</v>
      </c>
      <c r="B79" s="36" t="s">
        <v>115</v>
      </c>
      <c r="C79" s="36" t="s">
        <v>5377</v>
      </c>
      <c r="D79" s="37" t="s">
        <v>5</v>
      </c>
      <c r="E79" s="13" t="s">
        <v>5378</v>
      </c>
      <c r="F79" s="38" t="s">
        <v>52</v>
      </c>
      <c r="G79" s="39">
        <v>3</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5</v>
      </c>
    </row>
    <row r="82" spans="1:16" x14ac:dyDescent="0.2">
      <c r="A82" t="s">
        <v>57</v>
      </c>
      <c r="E82" s="41" t="s">
        <v>58</v>
      </c>
    </row>
    <row r="83" spans="1:16" x14ac:dyDescent="0.2">
      <c r="A83" t="s">
        <v>49</v>
      </c>
      <c r="B83" s="36" t="s">
        <v>118</v>
      </c>
      <c r="C83" s="36" t="s">
        <v>937</v>
      </c>
      <c r="D83" s="37" t="s">
        <v>5</v>
      </c>
      <c r="E83" s="13" t="s">
        <v>938</v>
      </c>
      <c r="F83" s="38" t="s">
        <v>52</v>
      </c>
      <c r="G83" s="39">
        <v>2</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1027</v>
      </c>
    </row>
    <row r="86" spans="1:16" x14ac:dyDescent="0.2">
      <c r="A86" t="s">
        <v>57</v>
      </c>
      <c r="E86" s="41" t="s">
        <v>58</v>
      </c>
    </row>
    <row r="87" spans="1:16" x14ac:dyDescent="0.2">
      <c r="A87" t="s">
        <v>49</v>
      </c>
      <c r="B87" s="36" t="s">
        <v>122</v>
      </c>
      <c r="C87" s="36" t="s">
        <v>942</v>
      </c>
      <c r="D87" s="37" t="s">
        <v>5</v>
      </c>
      <c r="E87" s="13" t="s">
        <v>943</v>
      </c>
      <c r="F87" s="38" t="s">
        <v>177</v>
      </c>
      <c r="G87" s="39">
        <v>80</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5371</v>
      </c>
    </row>
    <row r="90" spans="1:16" x14ac:dyDescent="0.2">
      <c r="A90" t="s">
        <v>57</v>
      </c>
      <c r="E90" s="41" t="s">
        <v>58</v>
      </c>
    </row>
    <row r="91" spans="1:16" x14ac:dyDescent="0.2">
      <c r="A91" t="s">
        <v>49</v>
      </c>
      <c r="B91" s="36" t="s">
        <v>125</v>
      </c>
      <c r="C91" s="36" t="s">
        <v>947</v>
      </c>
      <c r="D91" s="37" t="s">
        <v>5</v>
      </c>
      <c r="E91" s="13" t="s">
        <v>948</v>
      </c>
      <c r="F91" s="38" t="s">
        <v>177</v>
      </c>
      <c r="G91" s="39">
        <v>80</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5371</v>
      </c>
    </row>
    <row r="94" spans="1:16" x14ac:dyDescent="0.2">
      <c r="A94" t="s">
        <v>57</v>
      </c>
      <c r="E94" s="41" t="s">
        <v>58</v>
      </c>
    </row>
    <row r="95" spans="1:16" x14ac:dyDescent="0.2">
      <c r="A95" t="s">
        <v>49</v>
      </c>
      <c r="B95" s="36" t="s">
        <v>129</v>
      </c>
      <c r="C95" s="36" t="s">
        <v>950</v>
      </c>
      <c r="D95" s="37" t="s">
        <v>5</v>
      </c>
      <c r="E95" s="13" t="s">
        <v>951</v>
      </c>
      <c r="F95" s="38" t="s">
        <v>177</v>
      </c>
      <c r="G95" s="39">
        <v>80</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5371</v>
      </c>
    </row>
    <row r="98" spans="1:16" x14ac:dyDescent="0.2">
      <c r="A98" t="s">
        <v>57</v>
      </c>
      <c r="E98" s="41" t="s">
        <v>58</v>
      </c>
    </row>
    <row r="99" spans="1:16" x14ac:dyDescent="0.2">
      <c r="A99" t="s">
        <v>49</v>
      </c>
      <c r="B99" s="36" t="s">
        <v>133</v>
      </c>
      <c r="C99" s="36" t="s">
        <v>1072</v>
      </c>
      <c r="D99" s="37" t="s">
        <v>5</v>
      </c>
      <c r="E99" s="13" t="s">
        <v>1073</v>
      </c>
      <c r="F99" s="38" t="s">
        <v>1074</v>
      </c>
      <c r="G99" s="39">
        <v>450</v>
      </c>
      <c r="H99" s="38">
        <v>0</v>
      </c>
      <c r="I99" s="38">
        <f>ROUND(G99*H99,6)</f>
        <v>0</v>
      </c>
      <c r="L99" s="40">
        <v>0</v>
      </c>
      <c r="M99" s="34">
        <f>ROUND(ROUND(L99,2)*ROUND(G99,3),2)</f>
        <v>0</v>
      </c>
      <c r="N99" s="38" t="s">
        <v>269</v>
      </c>
      <c r="O99">
        <f>(M99*21)/100</f>
        <v>0</v>
      </c>
      <c r="P99" t="s">
        <v>27</v>
      </c>
    </row>
    <row r="100" spans="1:16" x14ac:dyDescent="0.2">
      <c r="A100" s="37" t="s">
        <v>54</v>
      </c>
      <c r="E100" s="41" t="s">
        <v>5</v>
      </c>
    </row>
    <row r="101" spans="1:16" x14ac:dyDescent="0.2">
      <c r="A101" s="37" t="s">
        <v>55</v>
      </c>
      <c r="E101" s="42" t="s">
        <v>5379</v>
      </c>
    </row>
    <row r="102" spans="1:16" ht="127.5" x14ac:dyDescent="0.2">
      <c r="A102" t="s">
        <v>57</v>
      </c>
      <c r="E102" s="41" t="s">
        <v>5380</v>
      </c>
    </row>
    <row r="103" spans="1:16" x14ac:dyDescent="0.2">
      <c r="A103" t="s">
        <v>46</v>
      </c>
      <c r="C103" s="33" t="s">
        <v>624</v>
      </c>
      <c r="E103" s="35" t="s">
        <v>625</v>
      </c>
      <c r="J103" s="34">
        <f>0</f>
        <v>0</v>
      </c>
      <c r="K103" s="34">
        <f>0</f>
        <v>0</v>
      </c>
      <c r="L103" s="34">
        <f>0+L104</f>
        <v>0</v>
      </c>
      <c r="M103" s="34">
        <f>0+M104</f>
        <v>0</v>
      </c>
    </row>
    <row r="104" spans="1:16" ht="25.5" x14ac:dyDescent="0.2">
      <c r="A104" t="s">
        <v>49</v>
      </c>
      <c r="B104" s="36" t="s">
        <v>137</v>
      </c>
      <c r="C104" s="36" t="s">
        <v>1718</v>
      </c>
      <c r="D104" s="37" t="s">
        <v>1719</v>
      </c>
      <c r="E104" s="13" t="s">
        <v>1720</v>
      </c>
      <c r="F104" s="38" t="s">
        <v>629</v>
      </c>
      <c r="G104" s="39">
        <v>10.5</v>
      </c>
      <c r="H104" s="38">
        <v>0</v>
      </c>
      <c r="I104" s="38">
        <f>ROUND(G104*H104,6)</f>
        <v>0</v>
      </c>
      <c r="L104" s="40">
        <v>0</v>
      </c>
      <c r="M104" s="34">
        <f>ROUND(ROUND(L104,2)*ROUND(G104,3),2)</f>
        <v>0</v>
      </c>
      <c r="N104" s="38" t="s">
        <v>269</v>
      </c>
      <c r="O104">
        <f>(M104*21)/100</f>
        <v>0</v>
      </c>
      <c r="P104" t="s">
        <v>27</v>
      </c>
    </row>
    <row r="105" spans="1:16" x14ac:dyDescent="0.2">
      <c r="A105" s="37" t="s">
        <v>54</v>
      </c>
      <c r="E105" s="41" t="s">
        <v>5</v>
      </c>
    </row>
    <row r="106" spans="1:16" x14ac:dyDescent="0.2">
      <c r="A106" s="37" t="s">
        <v>55</v>
      </c>
      <c r="E106" s="42" t="s">
        <v>5381</v>
      </c>
    </row>
    <row r="107" spans="1:16" ht="140.25" x14ac:dyDescent="0.2">
      <c r="A107" t="s">
        <v>57</v>
      </c>
      <c r="E107"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5382</v>
      </c>
      <c r="M3" s="43">
        <f>Rekapitulace!C83</f>
        <v>0</v>
      </c>
      <c r="N3" s="25" t="s">
        <v>0</v>
      </c>
      <c r="O3" t="s">
        <v>23</v>
      </c>
      <c r="P3" t="s">
        <v>27</v>
      </c>
    </row>
    <row r="4" spans="1:20" ht="32.1" customHeight="1" x14ac:dyDescent="0.2">
      <c r="A4" s="28" t="s">
        <v>20</v>
      </c>
      <c r="B4" s="29" t="s">
        <v>28</v>
      </c>
      <c r="C4" s="2" t="s">
        <v>5382</v>
      </c>
      <c r="D4" s="9"/>
      <c r="E4" s="3" t="s">
        <v>625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COUNTIFS(L8:L130,"=0",A8:A130,"P")+COUNTIFS(L8:L130,"",A8:A130,"P")+SUM(Q8:Q130)</f>
        <v>31</v>
      </c>
    </row>
    <row r="8" spans="1:20" x14ac:dyDescent="0.2">
      <c r="A8" t="s">
        <v>44</v>
      </c>
      <c r="C8" s="30" t="s">
        <v>5382</v>
      </c>
      <c r="E8" s="32" t="s">
        <v>625</v>
      </c>
      <c r="J8" s="31">
        <f>0+J9</f>
        <v>0</v>
      </c>
      <c r="K8" s="31">
        <f>0+K9</f>
        <v>0</v>
      </c>
      <c r="L8" s="31">
        <f>0+L9</f>
        <v>0</v>
      </c>
      <c r="M8" s="31">
        <f>0+M9</f>
        <v>0</v>
      </c>
    </row>
    <row r="9" spans="1:20" x14ac:dyDescent="0.2">
      <c r="A9" t="s">
        <v>46</v>
      </c>
      <c r="C9" s="33" t="s">
        <v>624</v>
      </c>
      <c r="E9" s="35" t="s">
        <v>625</v>
      </c>
      <c r="J9" s="34">
        <f>0</f>
        <v>0</v>
      </c>
      <c r="K9" s="34">
        <f>0</f>
        <v>0</v>
      </c>
      <c r="L9" s="34">
        <f>0+L10+L14+L18+L22+L26+L30+L34+L38+L42+L46+L50+L54+L58+L62+L66+L70+L74+L78+L82+L86+L90+L94+L98+L102+L106+L110+L114+L118+L122+L126+L130</f>
        <v>0</v>
      </c>
      <c r="M9" s="34">
        <f>0+M10+M14+M18+M22+M26+M30+M34+M38+M42+M46+M50+M54+M58+M62+M66+M70+M74+M78+M82+M86+M90+M94+M98+M102+M106+M110+M114+M118+M122+M126+M130</f>
        <v>0</v>
      </c>
    </row>
    <row r="10" spans="1:20" ht="25.5" x14ac:dyDescent="0.2">
      <c r="A10" t="s">
        <v>49</v>
      </c>
      <c r="B10" s="36" t="s">
        <v>47</v>
      </c>
      <c r="C10" s="36" t="s">
        <v>1718</v>
      </c>
      <c r="D10" s="37" t="s">
        <v>1719</v>
      </c>
      <c r="E10" s="13" t="s">
        <v>1720</v>
      </c>
      <c r="F10" s="38" t="s">
        <v>629</v>
      </c>
      <c r="G10" s="39">
        <v>17895.91</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5</v>
      </c>
    </row>
    <row r="13" spans="1:20" ht="140.25" x14ac:dyDescent="0.2">
      <c r="A13" t="s">
        <v>57</v>
      </c>
      <c r="E13" s="41" t="s">
        <v>2173</v>
      </c>
    </row>
    <row r="14" spans="1:20" ht="25.5" x14ac:dyDescent="0.2">
      <c r="A14" t="s">
        <v>49</v>
      </c>
      <c r="B14" s="36" t="s">
        <v>27</v>
      </c>
      <c r="C14" s="36" t="s">
        <v>626</v>
      </c>
      <c r="D14" s="37" t="s">
        <v>627</v>
      </c>
      <c r="E14" s="13" t="s">
        <v>628</v>
      </c>
      <c r="F14" s="38" t="s">
        <v>629</v>
      </c>
      <c r="G14" s="39">
        <v>1266.329</v>
      </c>
      <c r="H14" s="38">
        <v>0</v>
      </c>
      <c r="I14" s="38">
        <f>ROUND(G14*H14,6)</f>
        <v>0</v>
      </c>
      <c r="L14" s="40">
        <v>0</v>
      </c>
      <c r="M14" s="34">
        <f>ROUND(ROUND(L14,2)*ROUND(G14,3),2)</f>
        <v>0</v>
      </c>
      <c r="N14" s="38" t="s">
        <v>269</v>
      </c>
      <c r="O14">
        <f>(M14*21)/100</f>
        <v>0</v>
      </c>
      <c r="P14" t="s">
        <v>27</v>
      </c>
    </row>
    <row r="15" spans="1:20" x14ac:dyDescent="0.2">
      <c r="A15" s="37" t="s">
        <v>54</v>
      </c>
      <c r="E15" s="41" t="s">
        <v>5</v>
      </c>
    </row>
    <row r="16" spans="1:20" x14ac:dyDescent="0.2">
      <c r="A16" s="37" t="s">
        <v>55</v>
      </c>
      <c r="E16" s="42" t="s">
        <v>5</v>
      </c>
    </row>
    <row r="17" spans="1:16" ht="140.25" x14ac:dyDescent="0.2">
      <c r="A17" t="s">
        <v>57</v>
      </c>
      <c r="E17" s="41" t="s">
        <v>2173</v>
      </c>
    </row>
    <row r="18" spans="1:16" ht="25.5" x14ac:dyDescent="0.2">
      <c r="A18" t="s">
        <v>49</v>
      </c>
      <c r="B18" s="36" t="s">
        <v>26</v>
      </c>
      <c r="C18" s="36" t="s">
        <v>3780</v>
      </c>
      <c r="D18" s="37" t="s">
        <v>3781</v>
      </c>
      <c r="E18" s="13" t="s">
        <v>3782</v>
      </c>
      <c r="F18" s="38" t="s">
        <v>629</v>
      </c>
      <c r="G18" s="39">
        <v>492.07100000000003</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5</v>
      </c>
    </row>
    <row r="21" spans="1:16" ht="140.25" x14ac:dyDescent="0.2">
      <c r="A21" t="s">
        <v>57</v>
      </c>
      <c r="E21" s="41" t="s">
        <v>2173</v>
      </c>
    </row>
    <row r="22" spans="1:16" ht="25.5" x14ac:dyDescent="0.2">
      <c r="A22" t="s">
        <v>49</v>
      </c>
      <c r="B22" s="36" t="s">
        <v>65</v>
      </c>
      <c r="C22" s="36" t="s">
        <v>631</v>
      </c>
      <c r="D22" s="37" t="s">
        <v>632</v>
      </c>
      <c r="E22" s="13" t="s">
        <v>633</v>
      </c>
      <c r="F22" s="38" t="s">
        <v>629</v>
      </c>
      <c r="G22" s="39">
        <v>369.26</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5</v>
      </c>
    </row>
    <row r="25" spans="1:16" ht="140.25" x14ac:dyDescent="0.2">
      <c r="A25" t="s">
        <v>57</v>
      </c>
      <c r="E25" s="41" t="s">
        <v>2173</v>
      </c>
    </row>
    <row r="26" spans="1:16" ht="25.5" x14ac:dyDescent="0.2">
      <c r="A26" t="s">
        <v>49</v>
      </c>
      <c r="B26" s="36" t="s">
        <v>69</v>
      </c>
      <c r="C26" s="36" t="s">
        <v>2290</v>
      </c>
      <c r="D26" s="37" t="s">
        <v>2291</v>
      </c>
      <c r="E26" s="13" t="s">
        <v>2292</v>
      </c>
      <c r="F26" s="38" t="s">
        <v>629</v>
      </c>
      <c r="G26" s="39">
        <v>1508.7349999999999</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5</v>
      </c>
    </row>
    <row r="29" spans="1:16" ht="140.25" x14ac:dyDescent="0.2">
      <c r="A29" t="s">
        <v>57</v>
      </c>
      <c r="E29" s="41" t="s">
        <v>2173</v>
      </c>
    </row>
    <row r="30" spans="1:16" ht="25.5" x14ac:dyDescent="0.2">
      <c r="A30" t="s">
        <v>49</v>
      </c>
      <c r="B30" s="36" t="s">
        <v>73</v>
      </c>
      <c r="C30" s="36" t="s">
        <v>1579</v>
      </c>
      <c r="D30" s="37" t="s">
        <v>1580</v>
      </c>
      <c r="E30" s="13" t="s">
        <v>1581</v>
      </c>
      <c r="F30" s="38" t="s">
        <v>629</v>
      </c>
      <c r="G30" s="39">
        <v>3351.8130000000001</v>
      </c>
      <c r="H30" s="38">
        <v>0</v>
      </c>
      <c r="I30" s="38">
        <f>ROUND(G30*H30,6)</f>
        <v>0</v>
      </c>
      <c r="L30" s="40">
        <v>0</v>
      </c>
      <c r="M30" s="34">
        <f>ROUND(ROUND(L30,2)*ROUND(G30,3),2)</f>
        <v>0</v>
      </c>
      <c r="N30" s="38" t="s">
        <v>269</v>
      </c>
      <c r="O30">
        <f>(M30*21)/100</f>
        <v>0</v>
      </c>
      <c r="P30" t="s">
        <v>27</v>
      </c>
    </row>
    <row r="31" spans="1:16" x14ac:dyDescent="0.2">
      <c r="A31" s="37" t="s">
        <v>54</v>
      </c>
      <c r="E31" s="41" t="s">
        <v>5</v>
      </c>
    </row>
    <row r="32" spans="1:16" x14ac:dyDescent="0.2">
      <c r="A32" s="37" t="s">
        <v>55</v>
      </c>
      <c r="E32" s="42" t="s">
        <v>5</v>
      </c>
    </row>
    <row r="33" spans="1:16" ht="140.25" x14ac:dyDescent="0.2">
      <c r="A33" t="s">
        <v>57</v>
      </c>
      <c r="E33" s="41" t="s">
        <v>2173</v>
      </c>
    </row>
    <row r="34" spans="1:16" ht="25.5" x14ac:dyDescent="0.2">
      <c r="A34" t="s">
        <v>49</v>
      </c>
      <c r="B34" s="36" t="s">
        <v>77</v>
      </c>
      <c r="C34" s="36" t="s">
        <v>1481</v>
      </c>
      <c r="D34" s="37" t="s">
        <v>1482</v>
      </c>
      <c r="E34" s="13" t="s">
        <v>1483</v>
      </c>
      <c r="F34" s="38" t="s">
        <v>629</v>
      </c>
      <c r="G34" s="39">
        <v>1354.809</v>
      </c>
      <c r="H34" s="38">
        <v>0</v>
      </c>
      <c r="I34" s="38">
        <f>ROUND(G34*H34,6)</f>
        <v>0</v>
      </c>
      <c r="L34" s="40">
        <v>0</v>
      </c>
      <c r="M34" s="34">
        <f>ROUND(ROUND(L34,2)*ROUND(G34,3),2)</f>
        <v>0</v>
      </c>
      <c r="N34" s="38" t="s">
        <v>269</v>
      </c>
      <c r="O34">
        <f>(M34*21)/100</f>
        <v>0</v>
      </c>
      <c r="P34" t="s">
        <v>27</v>
      </c>
    </row>
    <row r="35" spans="1:16" x14ac:dyDescent="0.2">
      <c r="A35" s="37" t="s">
        <v>54</v>
      </c>
      <c r="E35" s="41" t="s">
        <v>5</v>
      </c>
    </row>
    <row r="36" spans="1:16" x14ac:dyDescent="0.2">
      <c r="A36" s="37" t="s">
        <v>55</v>
      </c>
      <c r="E36" s="42" t="s">
        <v>5</v>
      </c>
    </row>
    <row r="37" spans="1:16" ht="140.25" x14ac:dyDescent="0.2">
      <c r="A37" t="s">
        <v>57</v>
      </c>
      <c r="E37" s="41" t="s">
        <v>2173</v>
      </c>
    </row>
    <row r="38" spans="1:16" ht="25.5" x14ac:dyDescent="0.2">
      <c r="A38" t="s">
        <v>49</v>
      </c>
      <c r="B38" s="36" t="s">
        <v>81</v>
      </c>
      <c r="C38" s="36" t="s">
        <v>634</v>
      </c>
      <c r="D38" s="37" t="s">
        <v>635</v>
      </c>
      <c r="E38" s="13" t="s">
        <v>636</v>
      </c>
      <c r="F38" s="38" t="s">
        <v>629</v>
      </c>
      <c r="G38" s="39">
        <v>141.791</v>
      </c>
      <c r="H38" s="38">
        <v>0</v>
      </c>
      <c r="I38" s="38">
        <f>ROUND(G38*H38,6)</f>
        <v>0</v>
      </c>
      <c r="L38" s="40">
        <v>0</v>
      </c>
      <c r="M38" s="34">
        <f>ROUND(ROUND(L38,2)*ROUND(G38,3),2)</f>
        <v>0</v>
      </c>
      <c r="N38" s="38" t="s">
        <v>269</v>
      </c>
      <c r="O38">
        <f>(M38*21)/100</f>
        <v>0</v>
      </c>
      <c r="P38" t="s">
        <v>27</v>
      </c>
    </row>
    <row r="39" spans="1:16" x14ac:dyDescent="0.2">
      <c r="A39" s="37" t="s">
        <v>54</v>
      </c>
      <c r="E39" s="41" t="s">
        <v>5</v>
      </c>
    </row>
    <row r="40" spans="1:16" x14ac:dyDescent="0.2">
      <c r="A40" s="37" t="s">
        <v>55</v>
      </c>
      <c r="E40" s="42" t="s">
        <v>5</v>
      </c>
    </row>
    <row r="41" spans="1:16" ht="140.25" x14ac:dyDescent="0.2">
      <c r="A41" t="s">
        <v>57</v>
      </c>
      <c r="E41" s="41" t="s">
        <v>2173</v>
      </c>
    </row>
    <row r="42" spans="1:16" ht="25.5" x14ac:dyDescent="0.2">
      <c r="A42" t="s">
        <v>49</v>
      </c>
      <c r="B42" s="36" t="s">
        <v>85</v>
      </c>
      <c r="C42" s="36" t="s">
        <v>3032</v>
      </c>
      <c r="D42" s="37" t="s">
        <v>3033</v>
      </c>
      <c r="E42" s="13" t="s">
        <v>3034</v>
      </c>
      <c r="F42" s="38" t="s">
        <v>629</v>
      </c>
      <c r="G42" s="39">
        <v>159.76</v>
      </c>
      <c r="H42" s="38">
        <v>0</v>
      </c>
      <c r="I42" s="38">
        <f>ROUND(G42*H42,6)</f>
        <v>0</v>
      </c>
      <c r="L42" s="40">
        <v>0</v>
      </c>
      <c r="M42" s="34">
        <f>ROUND(ROUND(L42,2)*ROUND(G42,3),2)</f>
        <v>0</v>
      </c>
      <c r="N42" s="38" t="s">
        <v>269</v>
      </c>
      <c r="O42">
        <f>(M42*21)/100</f>
        <v>0</v>
      </c>
      <c r="P42" t="s">
        <v>27</v>
      </c>
    </row>
    <row r="43" spans="1:16" x14ac:dyDescent="0.2">
      <c r="A43" s="37" t="s">
        <v>54</v>
      </c>
      <c r="E43" s="41" t="s">
        <v>5</v>
      </c>
    </row>
    <row r="44" spans="1:16" x14ac:dyDescent="0.2">
      <c r="A44" s="37" t="s">
        <v>55</v>
      </c>
      <c r="E44" s="42" t="s">
        <v>5</v>
      </c>
    </row>
    <row r="45" spans="1:16" ht="140.25" x14ac:dyDescent="0.2">
      <c r="A45" t="s">
        <v>57</v>
      </c>
      <c r="E45" s="41" t="s">
        <v>2173</v>
      </c>
    </row>
    <row r="46" spans="1:16" ht="25.5" x14ac:dyDescent="0.2">
      <c r="A46" t="s">
        <v>49</v>
      </c>
      <c r="B46" s="36" t="s">
        <v>88</v>
      </c>
      <c r="C46" s="36" t="s">
        <v>3273</v>
      </c>
      <c r="D46" s="37" t="s">
        <v>3274</v>
      </c>
      <c r="E46" s="13" t="s">
        <v>3275</v>
      </c>
      <c r="F46" s="38" t="s">
        <v>629</v>
      </c>
      <c r="G46" s="39">
        <v>3.2000000000000001E-2</v>
      </c>
      <c r="H46" s="38">
        <v>0</v>
      </c>
      <c r="I46" s="38">
        <f>ROUND(G46*H46,6)</f>
        <v>0</v>
      </c>
      <c r="L46" s="40">
        <v>0</v>
      </c>
      <c r="M46" s="34">
        <f>ROUND(ROUND(L46,2)*ROUND(G46,3),2)</f>
        <v>0</v>
      </c>
      <c r="N46" s="38" t="s">
        <v>269</v>
      </c>
      <c r="O46">
        <f>(M46*21)/100</f>
        <v>0</v>
      </c>
      <c r="P46" t="s">
        <v>27</v>
      </c>
    </row>
    <row r="47" spans="1:16" x14ac:dyDescent="0.2">
      <c r="A47" s="37" t="s">
        <v>54</v>
      </c>
      <c r="E47" s="41" t="s">
        <v>5</v>
      </c>
    </row>
    <row r="48" spans="1:16" x14ac:dyDescent="0.2">
      <c r="A48" s="37" t="s">
        <v>55</v>
      </c>
      <c r="E48" s="42" t="s">
        <v>5</v>
      </c>
    </row>
    <row r="49" spans="1:16" ht="140.25" x14ac:dyDescent="0.2">
      <c r="A49" t="s">
        <v>57</v>
      </c>
      <c r="E49" s="41" t="s">
        <v>2173</v>
      </c>
    </row>
    <row r="50" spans="1:16" ht="25.5" x14ac:dyDescent="0.2">
      <c r="A50" t="s">
        <v>49</v>
      </c>
      <c r="B50" s="36" t="s">
        <v>91</v>
      </c>
      <c r="C50" s="36" t="s">
        <v>4804</v>
      </c>
      <c r="D50" s="37" t="s">
        <v>4805</v>
      </c>
      <c r="E50" s="13" t="s">
        <v>4806</v>
      </c>
      <c r="F50" s="38" t="s">
        <v>629</v>
      </c>
      <c r="G50" s="39">
        <v>0.1</v>
      </c>
      <c r="H50" s="38">
        <v>0</v>
      </c>
      <c r="I50" s="38">
        <f>ROUND(G50*H50,6)</f>
        <v>0</v>
      </c>
      <c r="L50" s="40">
        <v>0</v>
      </c>
      <c r="M50" s="34">
        <f>ROUND(ROUND(L50,2)*ROUND(G50,3),2)</f>
        <v>0</v>
      </c>
      <c r="N50" s="38" t="s">
        <v>269</v>
      </c>
      <c r="O50">
        <f>(M50*21)/100</f>
        <v>0</v>
      </c>
      <c r="P50" t="s">
        <v>27</v>
      </c>
    </row>
    <row r="51" spans="1:16" x14ac:dyDescent="0.2">
      <c r="A51" s="37" t="s">
        <v>54</v>
      </c>
      <c r="E51" s="41" t="s">
        <v>5</v>
      </c>
    </row>
    <row r="52" spans="1:16" x14ac:dyDescent="0.2">
      <c r="A52" s="37" t="s">
        <v>55</v>
      </c>
      <c r="E52" s="42" t="s">
        <v>5</v>
      </c>
    </row>
    <row r="53" spans="1:16" ht="140.25" x14ac:dyDescent="0.2">
      <c r="A53" t="s">
        <v>57</v>
      </c>
      <c r="E53" s="41" t="s">
        <v>2173</v>
      </c>
    </row>
    <row r="54" spans="1:16" ht="25.5" x14ac:dyDescent="0.2">
      <c r="A54" t="s">
        <v>49</v>
      </c>
      <c r="B54" s="36" t="s">
        <v>95</v>
      </c>
      <c r="C54" s="36" t="s">
        <v>1485</v>
      </c>
      <c r="D54" s="37" t="s">
        <v>1486</v>
      </c>
      <c r="E54" s="13" t="s">
        <v>1487</v>
      </c>
      <c r="F54" s="38" t="s">
        <v>629</v>
      </c>
      <c r="G54" s="39">
        <v>184.6</v>
      </c>
      <c r="H54" s="38">
        <v>0</v>
      </c>
      <c r="I54" s="38">
        <f>ROUND(G54*H54,6)</f>
        <v>0</v>
      </c>
      <c r="L54" s="40">
        <v>0</v>
      </c>
      <c r="M54" s="34">
        <f>ROUND(ROUND(L54,2)*ROUND(G54,3),2)</f>
        <v>0</v>
      </c>
      <c r="N54" s="38" t="s">
        <v>269</v>
      </c>
      <c r="O54">
        <f>(M54*21)/100</f>
        <v>0</v>
      </c>
      <c r="P54" t="s">
        <v>27</v>
      </c>
    </row>
    <row r="55" spans="1:16" x14ac:dyDescent="0.2">
      <c r="A55" s="37" t="s">
        <v>54</v>
      </c>
      <c r="E55" s="41" t="s">
        <v>5</v>
      </c>
    </row>
    <row r="56" spans="1:16" x14ac:dyDescent="0.2">
      <c r="A56" s="37" t="s">
        <v>55</v>
      </c>
      <c r="E56" s="42" t="s">
        <v>5</v>
      </c>
    </row>
    <row r="57" spans="1:16" ht="140.25" x14ac:dyDescent="0.2">
      <c r="A57" t="s">
        <v>57</v>
      </c>
      <c r="E57" s="41" t="s">
        <v>2173</v>
      </c>
    </row>
    <row r="58" spans="1:16" ht="25.5" x14ac:dyDescent="0.2">
      <c r="A58" t="s">
        <v>49</v>
      </c>
      <c r="B58" s="36" t="s">
        <v>98</v>
      </c>
      <c r="C58" s="36" t="s">
        <v>998</v>
      </c>
      <c r="D58" s="37" t="s">
        <v>999</v>
      </c>
      <c r="E58" s="13" t="s">
        <v>1000</v>
      </c>
      <c r="F58" s="38" t="s">
        <v>629</v>
      </c>
      <c r="G58" s="39">
        <v>45.08</v>
      </c>
      <c r="H58" s="38">
        <v>0</v>
      </c>
      <c r="I58" s="38">
        <f>ROUND(G58*H58,6)</f>
        <v>0</v>
      </c>
      <c r="L58" s="40">
        <v>0</v>
      </c>
      <c r="M58" s="34">
        <f>ROUND(ROUND(L58,2)*ROUND(G58,3),2)</f>
        <v>0</v>
      </c>
      <c r="N58" s="38" t="s">
        <v>269</v>
      </c>
      <c r="O58">
        <f>(M58*21)/100</f>
        <v>0</v>
      </c>
      <c r="P58" t="s">
        <v>27</v>
      </c>
    </row>
    <row r="59" spans="1:16" x14ac:dyDescent="0.2">
      <c r="A59" s="37" t="s">
        <v>54</v>
      </c>
      <c r="E59" s="41" t="s">
        <v>5</v>
      </c>
    </row>
    <row r="60" spans="1:16" x14ac:dyDescent="0.2">
      <c r="A60" s="37" t="s">
        <v>55</v>
      </c>
      <c r="E60" s="42" t="s">
        <v>5</v>
      </c>
    </row>
    <row r="61" spans="1:16" ht="140.25" x14ac:dyDescent="0.2">
      <c r="A61" t="s">
        <v>57</v>
      </c>
      <c r="E61" s="41" t="s">
        <v>2173</v>
      </c>
    </row>
    <row r="62" spans="1:16" ht="25.5" x14ac:dyDescent="0.2">
      <c r="A62" t="s">
        <v>49</v>
      </c>
      <c r="B62" s="36" t="s">
        <v>101</v>
      </c>
      <c r="C62" s="36" t="s">
        <v>1489</v>
      </c>
      <c r="D62" s="37" t="s">
        <v>1490</v>
      </c>
      <c r="E62" s="13" t="s">
        <v>1491</v>
      </c>
      <c r="F62" s="38" t="s">
        <v>629</v>
      </c>
      <c r="G62" s="39">
        <v>0.23200000000000001</v>
      </c>
      <c r="H62" s="38">
        <v>0</v>
      </c>
      <c r="I62" s="38">
        <f>ROUND(G62*H62,6)</f>
        <v>0</v>
      </c>
      <c r="L62" s="40">
        <v>0</v>
      </c>
      <c r="M62" s="34">
        <f>ROUND(ROUND(L62,2)*ROUND(G62,3),2)</f>
        <v>0</v>
      </c>
      <c r="N62" s="38" t="s">
        <v>269</v>
      </c>
      <c r="O62">
        <f>(M62*21)/100</f>
        <v>0</v>
      </c>
      <c r="P62" t="s">
        <v>27</v>
      </c>
    </row>
    <row r="63" spans="1:16" x14ac:dyDescent="0.2">
      <c r="A63" s="37" t="s">
        <v>54</v>
      </c>
      <c r="E63" s="41" t="s">
        <v>5</v>
      </c>
    </row>
    <row r="64" spans="1:16" x14ac:dyDescent="0.2">
      <c r="A64" s="37" t="s">
        <v>55</v>
      </c>
      <c r="E64" s="42" t="s">
        <v>5</v>
      </c>
    </row>
    <row r="65" spans="1:16" ht="140.25" x14ac:dyDescent="0.2">
      <c r="A65" t="s">
        <v>57</v>
      </c>
      <c r="E65" s="41" t="s">
        <v>2173</v>
      </c>
    </row>
    <row r="66" spans="1:16" ht="25.5" x14ac:dyDescent="0.2">
      <c r="A66" t="s">
        <v>49</v>
      </c>
      <c r="B66" s="36" t="s">
        <v>105</v>
      </c>
      <c r="C66" s="36" t="s">
        <v>1493</v>
      </c>
      <c r="D66" s="37" t="s">
        <v>1494</v>
      </c>
      <c r="E66" s="13" t="s">
        <v>1495</v>
      </c>
      <c r="F66" s="38" t="s">
        <v>629</v>
      </c>
      <c r="G66" s="39">
        <v>0.46899999999999997</v>
      </c>
      <c r="H66" s="38">
        <v>0</v>
      </c>
      <c r="I66" s="38">
        <f>ROUND(G66*H66,6)</f>
        <v>0</v>
      </c>
      <c r="L66" s="40">
        <v>0</v>
      </c>
      <c r="M66" s="34">
        <f>ROUND(ROUND(L66,2)*ROUND(G66,3),2)</f>
        <v>0</v>
      </c>
      <c r="N66" s="38" t="s">
        <v>269</v>
      </c>
      <c r="O66">
        <f>(M66*21)/100</f>
        <v>0</v>
      </c>
      <c r="P66" t="s">
        <v>27</v>
      </c>
    </row>
    <row r="67" spans="1:16" x14ac:dyDescent="0.2">
      <c r="A67" s="37" t="s">
        <v>54</v>
      </c>
      <c r="E67" s="41" t="s">
        <v>5</v>
      </c>
    </row>
    <row r="68" spans="1:16" x14ac:dyDescent="0.2">
      <c r="A68" s="37" t="s">
        <v>55</v>
      </c>
      <c r="E68" s="42" t="s">
        <v>5</v>
      </c>
    </row>
    <row r="69" spans="1:16" ht="140.25" x14ac:dyDescent="0.2">
      <c r="A69" t="s">
        <v>57</v>
      </c>
      <c r="E69" s="41" t="s">
        <v>2173</v>
      </c>
    </row>
    <row r="70" spans="1:16" ht="25.5" x14ac:dyDescent="0.2">
      <c r="A70" t="s">
        <v>49</v>
      </c>
      <c r="B70" s="36" t="s">
        <v>108</v>
      </c>
      <c r="C70" s="36" t="s">
        <v>4807</v>
      </c>
      <c r="D70" s="37" t="s">
        <v>4808</v>
      </c>
      <c r="E70" s="13" t="s">
        <v>4809</v>
      </c>
      <c r="F70" s="38" t="s">
        <v>629</v>
      </c>
      <c r="G70" s="39">
        <v>1.32</v>
      </c>
      <c r="H70" s="38">
        <v>0</v>
      </c>
      <c r="I70" s="38">
        <f>ROUND(G70*H70,6)</f>
        <v>0</v>
      </c>
      <c r="L70" s="40">
        <v>0</v>
      </c>
      <c r="M70" s="34">
        <f>ROUND(ROUND(L70,2)*ROUND(G70,3),2)</f>
        <v>0</v>
      </c>
      <c r="N70" s="38" t="s">
        <v>269</v>
      </c>
      <c r="O70">
        <f>(M70*21)/100</f>
        <v>0</v>
      </c>
      <c r="P70" t="s">
        <v>27</v>
      </c>
    </row>
    <row r="71" spans="1:16" x14ac:dyDescent="0.2">
      <c r="A71" s="37" t="s">
        <v>54</v>
      </c>
      <c r="E71" s="41" t="s">
        <v>5</v>
      </c>
    </row>
    <row r="72" spans="1:16" x14ac:dyDescent="0.2">
      <c r="A72" s="37" t="s">
        <v>55</v>
      </c>
      <c r="E72" s="42" t="s">
        <v>5</v>
      </c>
    </row>
    <row r="73" spans="1:16" ht="140.25" x14ac:dyDescent="0.2">
      <c r="A73" t="s">
        <v>57</v>
      </c>
      <c r="E73" s="41" t="s">
        <v>2173</v>
      </c>
    </row>
    <row r="74" spans="1:16" ht="25.5" x14ac:dyDescent="0.2">
      <c r="A74" t="s">
        <v>49</v>
      </c>
      <c r="B74" s="36" t="s">
        <v>111</v>
      </c>
      <c r="C74" s="36" t="s">
        <v>4810</v>
      </c>
      <c r="D74" s="37" t="s">
        <v>4811</v>
      </c>
      <c r="E74" s="13" t="s">
        <v>4812</v>
      </c>
      <c r="F74" s="38" t="s">
        <v>629</v>
      </c>
      <c r="G74" s="39">
        <v>0.4</v>
      </c>
      <c r="H74" s="38">
        <v>0</v>
      </c>
      <c r="I74" s="38">
        <f>ROUND(G74*H74,6)</f>
        <v>0</v>
      </c>
      <c r="L74" s="40">
        <v>0</v>
      </c>
      <c r="M74" s="34">
        <f>ROUND(ROUND(L74,2)*ROUND(G74,3),2)</f>
        <v>0</v>
      </c>
      <c r="N74" s="38" t="s">
        <v>269</v>
      </c>
      <c r="O74">
        <f>(M74*21)/100</f>
        <v>0</v>
      </c>
      <c r="P74" t="s">
        <v>27</v>
      </c>
    </row>
    <row r="75" spans="1:16" x14ac:dyDescent="0.2">
      <c r="A75" s="37" t="s">
        <v>54</v>
      </c>
      <c r="E75" s="41" t="s">
        <v>5</v>
      </c>
    </row>
    <row r="76" spans="1:16" x14ac:dyDescent="0.2">
      <c r="A76" s="37" t="s">
        <v>55</v>
      </c>
      <c r="E76" s="42" t="s">
        <v>5</v>
      </c>
    </row>
    <row r="77" spans="1:16" ht="140.25" x14ac:dyDescent="0.2">
      <c r="A77" t="s">
        <v>57</v>
      </c>
      <c r="E77" s="41" t="s">
        <v>2173</v>
      </c>
    </row>
    <row r="78" spans="1:16" ht="25.5" x14ac:dyDescent="0.2">
      <c r="A78" t="s">
        <v>49</v>
      </c>
      <c r="B78" s="36" t="s">
        <v>115</v>
      </c>
      <c r="C78" s="36" t="s">
        <v>4874</v>
      </c>
      <c r="D78" s="37" t="s">
        <v>4875</v>
      </c>
      <c r="E78" s="13" t="s">
        <v>4876</v>
      </c>
      <c r="F78" s="38" t="s">
        <v>629</v>
      </c>
      <c r="G78" s="39">
        <v>0.3</v>
      </c>
      <c r="H78" s="38">
        <v>0</v>
      </c>
      <c r="I78" s="38">
        <f>ROUND(G78*H78,6)</f>
        <v>0</v>
      </c>
      <c r="L78" s="40">
        <v>0</v>
      </c>
      <c r="M78" s="34">
        <f>ROUND(ROUND(L78,2)*ROUND(G78,3),2)</f>
        <v>0</v>
      </c>
      <c r="N78" s="38" t="s">
        <v>269</v>
      </c>
      <c r="O78">
        <f>(M78*21)/100</f>
        <v>0</v>
      </c>
      <c r="P78" t="s">
        <v>27</v>
      </c>
    </row>
    <row r="79" spans="1:16" x14ac:dyDescent="0.2">
      <c r="A79" s="37" t="s">
        <v>54</v>
      </c>
      <c r="E79" s="41" t="s">
        <v>5</v>
      </c>
    </row>
    <row r="80" spans="1:16" x14ac:dyDescent="0.2">
      <c r="A80" s="37" t="s">
        <v>55</v>
      </c>
      <c r="E80" s="42" t="s">
        <v>5</v>
      </c>
    </row>
    <row r="81" spans="1:16" ht="140.25" x14ac:dyDescent="0.2">
      <c r="A81" t="s">
        <v>57</v>
      </c>
      <c r="E81" s="41" t="s">
        <v>2173</v>
      </c>
    </row>
    <row r="82" spans="1:16" ht="38.25" x14ac:dyDescent="0.2">
      <c r="A82" t="s">
        <v>49</v>
      </c>
      <c r="B82" s="36" t="s">
        <v>118</v>
      </c>
      <c r="C82" s="36" t="s">
        <v>792</v>
      </c>
      <c r="D82" s="37" t="s">
        <v>793</v>
      </c>
      <c r="E82" s="13" t="s">
        <v>794</v>
      </c>
      <c r="F82" s="38" t="s">
        <v>629</v>
      </c>
      <c r="G82" s="39">
        <v>59.21</v>
      </c>
      <c r="H82" s="38">
        <v>0</v>
      </c>
      <c r="I82" s="38">
        <f>ROUND(G82*H82,6)</f>
        <v>0</v>
      </c>
      <c r="L82" s="40">
        <v>0</v>
      </c>
      <c r="M82" s="34">
        <f>ROUND(ROUND(L82,2)*ROUND(G82,3),2)</f>
        <v>0</v>
      </c>
      <c r="N82" s="38" t="s">
        <v>269</v>
      </c>
      <c r="O82">
        <f>(M82*21)/100</f>
        <v>0</v>
      </c>
      <c r="P82" t="s">
        <v>27</v>
      </c>
    </row>
    <row r="83" spans="1:16" x14ac:dyDescent="0.2">
      <c r="A83" s="37" t="s">
        <v>54</v>
      </c>
      <c r="E83" s="41" t="s">
        <v>5</v>
      </c>
    </row>
    <row r="84" spans="1:16" x14ac:dyDescent="0.2">
      <c r="A84" s="37" t="s">
        <v>55</v>
      </c>
      <c r="E84" s="42" t="s">
        <v>5</v>
      </c>
    </row>
    <row r="85" spans="1:16" ht="140.25" x14ac:dyDescent="0.2">
      <c r="A85" t="s">
        <v>57</v>
      </c>
      <c r="E85" s="41" t="s">
        <v>2173</v>
      </c>
    </row>
    <row r="86" spans="1:16" ht="25.5" x14ac:dyDescent="0.2">
      <c r="A86" t="s">
        <v>49</v>
      </c>
      <c r="B86" s="36" t="s">
        <v>122</v>
      </c>
      <c r="C86" s="36" t="s">
        <v>2295</v>
      </c>
      <c r="D86" s="37" t="s">
        <v>2296</v>
      </c>
      <c r="E86" s="13" t="s">
        <v>2297</v>
      </c>
      <c r="F86" s="38" t="s">
        <v>629</v>
      </c>
      <c r="G86" s="39">
        <v>79.028999999999996</v>
      </c>
      <c r="H86" s="38">
        <v>0</v>
      </c>
      <c r="I86" s="38">
        <f>ROUND(G86*H86,6)</f>
        <v>0</v>
      </c>
      <c r="L86" s="40">
        <v>0</v>
      </c>
      <c r="M86" s="34">
        <f>ROUND(ROUND(L86,2)*ROUND(G86,3),2)</f>
        <v>0</v>
      </c>
      <c r="N86" s="38" t="s">
        <v>269</v>
      </c>
      <c r="O86">
        <f>(M86*21)/100</f>
        <v>0</v>
      </c>
      <c r="P86" t="s">
        <v>27</v>
      </c>
    </row>
    <row r="87" spans="1:16" x14ac:dyDescent="0.2">
      <c r="A87" s="37" t="s">
        <v>54</v>
      </c>
      <c r="E87" s="41" t="s">
        <v>5</v>
      </c>
    </row>
    <row r="88" spans="1:16" x14ac:dyDescent="0.2">
      <c r="A88" s="37" t="s">
        <v>55</v>
      </c>
      <c r="E88" s="42" t="s">
        <v>5</v>
      </c>
    </row>
    <row r="89" spans="1:16" ht="140.25" x14ac:dyDescent="0.2">
      <c r="A89" t="s">
        <v>57</v>
      </c>
      <c r="E89" s="41" t="s">
        <v>2173</v>
      </c>
    </row>
    <row r="90" spans="1:16" ht="25.5" x14ac:dyDescent="0.2">
      <c r="A90" t="s">
        <v>49</v>
      </c>
      <c r="B90" s="36" t="s">
        <v>125</v>
      </c>
      <c r="C90" s="36" t="s">
        <v>2089</v>
      </c>
      <c r="D90" s="37" t="s">
        <v>2090</v>
      </c>
      <c r="E90" s="13" t="s">
        <v>2091</v>
      </c>
      <c r="F90" s="38" t="s">
        <v>629</v>
      </c>
      <c r="G90" s="39">
        <v>5711.5389999999998</v>
      </c>
      <c r="H90" s="38">
        <v>0</v>
      </c>
      <c r="I90" s="38">
        <f>ROUND(G90*H90,6)</f>
        <v>0</v>
      </c>
      <c r="L90" s="40">
        <v>0</v>
      </c>
      <c r="M90" s="34">
        <f>ROUND(ROUND(L90,2)*ROUND(G90,3),2)</f>
        <v>0</v>
      </c>
      <c r="N90" s="38" t="s">
        <v>269</v>
      </c>
      <c r="O90">
        <f>(M90*21)/100</f>
        <v>0</v>
      </c>
      <c r="P90" t="s">
        <v>27</v>
      </c>
    </row>
    <row r="91" spans="1:16" x14ac:dyDescent="0.2">
      <c r="A91" s="37" t="s">
        <v>54</v>
      </c>
      <c r="E91" s="41" t="s">
        <v>5</v>
      </c>
    </row>
    <row r="92" spans="1:16" x14ac:dyDescent="0.2">
      <c r="A92" s="37" t="s">
        <v>55</v>
      </c>
      <c r="E92" s="42" t="s">
        <v>5</v>
      </c>
    </row>
    <row r="93" spans="1:16" ht="140.25" x14ac:dyDescent="0.2">
      <c r="A93" t="s">
        <v>57</v>
      </c>
      <c r="E93" s="41" t="s">
        <v>2173</v>
      </c>
    </row>
    <row r="94" spans="1:16" ht="25.5" x14ac:dyDescent="0.2">
      <c r="A94" t="s">
        <v>49</v>
      </c>
      <c r="B94" s="36" t="s">
        <v>129</v>
      </c>
      <c r="C94" s="36" t="s">
        <v>1001</v>
      </c>
      <c r="D94" s="37" t="s">
        <v>1002</v>
      </c>
      <c r="E94" s="13" t="s">
        <v>1003</v>
      </c>
      <c r="F94" s="38" t="s">
        <v>629</v>
      </c>
      <c r="G94" s="39">
        <v>0.1</v>
      </c>
      <c r="H94" s="38">
        <v>0</v>
      </c>
      <c r="I94" s="38">
        <f>ROUND(G94*H94,6)</f>
        <v>0</v>
      </c>
      <c r="L94" s="40">
        <v>0</v>
      </c>
      <c r="M94" s="34">
        <f>ROUND(ROUND(L94,2)*ROUND(G94,3),2)</f>
        <v>0</v>
      </c>
      <c r="N94" s="38" t="s">
        <v>269</v>
      </c>
      <c r="O94">
        <f>(M94*21)/100</f>
        <v>0</v>
      </c>
      <c r="P94" t="s">
        <v>27</v>
      </c>
    </row>
    <row r="95" spans="1:16" x14ac:dyDescent="0.2">
      <c r="A95" s="37" t="s">
        <v>54</v>
      </c>
      <c r="E95" s="41" t="s">
        <v>5</v>
      </c>
    </row>
    <row r="96" spans="1:16" x14ac:dyDescent="0.2">
      <c r="A96" s="37" t="s">
        <v>55</v>
      </c>
      <c r="E96" s="42" t="s">
        <v>5</v>
      </c>
    </row>
    <row r="97" spans="1:16" ht="140.25" x14ac:dyDescent="0.2">
      <c r="A97" t="s">
        <v>57</v>
      </c>
      <c r="E97" s="41" t="s">
        <v>2173</v>
      </c>
    </row>
    <row r="98" spans="1:16" ht="25.5" x14ac:dyDescent="0.2">
      <c r="A98" t="s">
        <v>49</v>
      </c>
      <c r="B98" s="36" t="s">
        <v>133</v>
      </c>
      <c r="C98" s="36" t="s">
        <v>637</v>
      </c>
      <c r="D98" s="37" t="s">
        <v>638</v>
      </c>
      <c r="E98" s="13" t="s">
        <v>639</v>
      </c>
      <c r="F98" s="38" t="s">
        <v>629</v>
      </c>
      <c r="G98" s="39">
        <v>0.46</v>
      </c>
      <c r="H98" s="38">
        <v>0</v>
      </c>
      <c r="I98" s="38">
        <f>ROUND(G98*H98,6)</f>
        <v>0</v>
      </c>
      <c r="L98" s="40">
        <v>0</v>
      </c>
      <c r="M98" s="34">
        <f>ROUND(ROUND(L98,2)*ROUND(G98,3),2)</f>
        <v>0</v>
      </c>
      <c r="N98" s="38" t="s">
        <v>269</v>
      </c>
      <c r="O98">
        <f>(M98*21)/100</f>
        <v>0</v>
      </c>
      <c r="P98" t="s">
        <v>27</v>
      </c>
    </row>
    <row r="99" spans="1:16" x14ac:dyDescent="0.2">
      <c r="A99" s="37" t="s">
        <v>54</v>
      </c>
      <c r="E99" s="41" t="s">
        <v>5</v>
      </c>
    </row>
    <row r="100" spans="1:16" x14ac:dyDescent="0.2">
      <c r="A100" s="37" t="s">
        <v>55</v>
      </c>
      <c r="E100" s="42" t="s">
        <v>5</v>
      </c>
    </row>
    <row r="101" spans="1:16" ht="140.25" x14ac:dyDescent="0.2">
      <c r="A101" t="s">
        <v>57</v>
      </c>
      <c r="E101" s="41" t="s">
        <v>2173</v>
      </c>
    </row>
    <row r="102" spans="1:16" ht="25.5" x14ac:dyDescent="0.2">
      <c r="A102" t="s">
        <v>49</v>
      </c>
      <c r="B102" s="36" t="s">
        <v>137</v>
      </c>
      <c r="C102" s="36" t="s">
        <v>1497</v>
      </c>
      <c r="D102" s="37" t="s">
        <v>1498</v>
      </c>
      <c r="E102" s="13" t="s">
        <v>1499</v>
      </c>
      <c r="F102" s="38" t="s">
        <v>629</v>
      </c>
      <c r="G102" s="39">
        <v>202.60499999999999</v>
      </c>
      <c r="H102" s="38">
        <v>0</v>
      </c>
      <c r="I102" s="38">
        <f>ROUND(G102*H102,6)</f>
        <v>0</v>
      </c>
      <c r="L102" s="40">
        <v>0</v>
      </c>
      <c r="M102" s="34">
        <f>ROUND(ROUND(L102,2)*ROUND(G102,3),2)</f>
        <v>0</v>
      </c>
      <c r="N102" s="38" t="s">
        <v>269</v>
      </c>
      <c r="O102">
        <f>(M102*21)/100</f>
        <v>0</v>
      </c>
      <c r="P102" t="s">
        <v>27</v>
      </c>
    </row>
    <row r="103" spans="1:16" x14ac:dyDescent="0.2">
      <c r="A103" s="37" t="s">
        <v>54</v>
      </c>
      <c r="E103" s="41" t="s">
        <v>5</v>
      </c>
    </row>
    <row r="104" spans="1:16" x14ac:dyDescent="0.2">
      <c r="A104" s="37" t="s">
        <v>55</v>
      </c>
      <c r="E104" s="42" t="s">
        <v>5</v>
      </c>
    </row>
    <row r="105" spans="1:16" ht="140.25" x14ac:dyDescent="0.2">
      <c r="A105" t="s">
        <v>57</v>
      </c>
      <c r="E105" s="41" t="s">
        <v>2173</v>
      </c>
    </row>
    <row r="106" spans="1:16" ht="25.5" x14ac:dyDescent="0.2">
      <c r="A106" t="s">
        <v>49</v>
      </c>
      <c r="B106" s="36" t="s">
        <v>141</v>
      </c>
      <c r="C106" s="36" t="s">
        <v>1501</v>
      </c>
      <c r="D106" s="37" t="s">
        <v>1502</v>
      </c>
      <c r="E106" s="13" t="s">
        <v>1503</v>
      </c>
      <c r="F106" s="38" t="s">
        <v>629</v>
      </c>
      <c r="G106" s="39">
        <v>41.688000000000002</v>
      </c>
      <c r="H106" s="38">
        <v>0</v>
      </c>
      <c r="I106" s="38">
        <f>ROUND(G106*H106,6)</f>
        <v>0</v>
      </c>
      <c r="L106" s="40">
        <v>0</v>
      </c>
      <c r="M106" s="34">
        <f>ROUND(ROUND(L106,2)*ROUND(G106,3),2)</f>
        <v>0</v>
      </c>
      <c r="N106" s="38" t="s">
        <v>269</v>
      </c>
      <c r="O106">
        <f>(M106*21)/100</f>
        <v>0</v>
      </c>
      <c r="P106" t="s">
        <v>27</v>
      </c>
    </row>
    <row r="107" spans="1:16" x14ac:dyDescent="0.2">
      <c r="A107" s="37" t="s">
        <v>54</v>
      </c>
      <c r="E107" s="41" t="s">
        <v>5</v>
      </c>
    </row>
    <row r="108" spans="1:16" x14ac:dyDescent="0.2">
      <c r="A108" s="37" t="s">
        <v>55</v>
      </c>
      <c r="E108" s="42" t="s">
        <v>5</v>
      </c>
    </row>
    <row r="109" spans="1:16" ht="140.25" x14ac:dyDescent="0.2">
      <c r="A109" t="s">
        <v>57</v>
      </c>
      <c r="E109" s="41" t="s">
        <v>2173</v>
      </c>
    </row>
    <row r="110" spans="1:16" ht="25.5" x14ac:dyDescent="0.2">
      <c r="A110" t="s">
        <v>49</v>
      </c>
      <c r="B110" s="36" t="s">
        <v>145</v>
      </c>
      <c r="C110" s="36" t="s">
        <v>1004</v>
      </c>
      <c r="D110" s="37" t="s">
        <v>1005</v>
      </c>
      <c r="E110" s="13" t="s">
        <v>1006</v>
      </c>
      <c r="F110" s="38" t="s">
        <v>629</v>
      </c>
      <c r="G110" s="39">
        <v>0.5</v>
      </c>
      <c r="H110" s="38">
        <v>0</v>
      </c>
      <c r="I110" s="38">
        <f>ROUND(G110*H110,6)</f>
        <v>0</v>
      </c>
      <c r="L110" s="40">
        <v>0</v>
      </c>
      <c r="M110" s="34">
        <f>ROUND(ROUND(L110,2)*ROUND(G110,3),2)</f>
        <v>0</v>
      </c>
      <c r="N110" s="38" t="s">
        <v>269</v>
      </c>
      <c r="O110">
        <f>(M110*21)/100</f>
        <v>0</v>
      </c>
      <c r="P110" t="s">
        <v>27</v>
      </c>
    </row>
    <row r="111" spans="1:16" x14ac:dyDescent="0.2">
      <c r="A111" s="37" t="s">
        <v>54</v>
      </c>
      <c r="E111" s="41" t="s">
        <v>5</v>
      </c>
    </row>
    <row r="112" spans="1:16" x14ac:dyDescent="0.2">
      <c r="A112" s="37" t="s">
        <v>55</v>
      </c>
      <c r="E112" s="42" t="s">
        <v>5</v>
      </c>
    </row>
    <row r="113" spans="1:16" ht="140.25" x14ac:dyDescent="0.2">
      <c r="A113" t="s">
        <v>57</v>
      </c>
      <c r="E113" s="41" t="s">
        <v>2173</v>
      </c>
    </row>
    <row r="114" spans="1:16" ht="25.5" x14ac:dyDescent="0.2">
      <c r="A114" t="s">
        <v>49</v>
      </c>
      <c r="B114" s="36" t="s">
        <v>148</v>
      </c>
      <c r="C114" s="36" t="s">
        <v>2683</v>
      </c>
      <c r="D114" s="37" t="s">
        <v>2684</v>
      </c>
      <c r="E114" s="13" t="s">
        <v>2685</v>
      </c>
      <c r="F114" s="38" t="s">
        <v>629</v>
      </c>
      <c r="G114" s="39">
        <v>0.05</v>
      </c>
      <c r="H114" s="38">
        <v>0</v>
      </c>
      <c r="I114" s="38">
        <f>ROUND(G114*H114,6)</f>
        <v>0</v>
      </c>
      <c r="L114" s="40">
        <v>0</v>
      </c>
      <c r="M114" s="34">
        <f>ROUND(ROUND(L114,2)*ROUND(G114,3),2)</f>
        <v>0</v>
      </c>
      <c r="N114" s="38" t="s">
        <v>269</v>
      </c>
      <c r="O114">
        <f>(M114*21)/100</f>
        <v>0</v>
      </c>
      <c r="P114" t="s">
        <v>27</v>
      </c>
    </row>
    <row r="115" spans="1:16" x14ac:dyDescent="0.2">
      <c r="A115" s="37" t="s">
        <v>54</v>
      </c>
      <c r="E115" s="41" t="s">
        <v>5</v>
      </c>
    </row>
    <row r="116" spans="1:16" x14ac:dyDescent="0.2">
      <c r="A116" s="37" t="s">
        <v>55</v>
      </c>
      <c r="E116" s="42" t="s">
        <v>5</v>
      </c>
    </row>
    <row r="117" spans="1:16" ht="140.25" x14ac:dyDescent="0.2">
      <c r="A117" t="s">
        <v>57</v>
      </c>
      <c r="E117" s="41" t="s">
        <v>2173</v>
      </c>
    </row>
    <row r="118" spans="1:16" ht="25.5" x14ac:dyDescent="0.2">
      <c r="A118" t="s">
        <v>49</v>
      </c>
      <c r="B118" s="36" t="s">
        <v>152</v>
      </c>
      <c r="C118" s="36" t="s">
        <v>2687</v>
      </c>
      <c r="D118" s="37" t="s">
        <v>2688</v>
      </c>
      <c r="E118" s="13" t="s">
        <v>2689</v>
      </c>
      <c r="F118" s="38" t="s">
        <v>629</v>
      </c>
      <c r="G118" s="39">
        <v>0.05</v>
      </c>
      <c r="H118" s="38">
        <v>0</v>
      </c>
      <c r="I118" s="38">
        <f>ROUND(G118*H118,6)</f>
        <v>0</v>
      </c>
      <c r="L118" s="40">
        <v>0</v>
      </c>
      <c r="M118" s="34">
        <f>ROUND(ROUND(L118,2)*ROUND(G118,3),2)</f>
        <v>0</v>
      </c>
      <c r="N118" s="38" t="s">
        <v>269</v>
      </c>
      <c r="O118">
        <f>(M118*21)/100</f>
        <v>0</v>
      </c>
      <c r="P118" t="s">
        <v>27</v>
      </c>
    </row>
    <row r="119" spans="1:16" x14ac:dyDescent="0.2">
      <c r="A119" s="37" t="s">
        <v>54</v>
      </c>
      <c r="E119" s="41" t="s">
        <v>5</v>
      </c>
    </row>
    <row r="120" spans="1:16" x14ac:dyDescent="0.2">
      <c r="A120" s="37" t="s">
        <v>55</v>
      </c>
      <c r="E120" s="42" t="s">
        <v>5</v>
      </c>
    </row>
    <row r="121" spans="1:16" ht="140.25" x14ac:dyDescent="0.2">
      <c r="A121" t="s">
        <v>57</v>
      </c>
      <c r="E121" s="41" t="s">
        <v>2173</v>
      </c>
    </row>
    <row r="122" spans="1:16" ht="25.5" x14ac:dyDescent="0.2">
      <c r="A122" t="s">
        <v>49</v>
      </c>
      <c r="B122" s="36" t="s">
        <v>156</v>
      </c>
      <c r="C122" s="36" t="s">
        <v>1007</v>
      </c>
      <c r="D122" s="37" t="s">
        <v>1008</v>
      </c>
      <c r="E122" s="13" t="s">
        <v>1009</v>
      </c>
      <c r="F122" s="38" t="s">
        <v>629</v>
      </c>
      <c r="G122" s="39">
        <v>0.3</v>
      </c>
      <c r="H122" s="38">
        <v>0</v>
      </c>
      <c r="I122" s="38">
        <f>ROUND(G122*H122,6)</f>
        <v>0</v>
      </c>
      <c r="L122" s="40">
        <v>0</v>
      </c>
      <c r="M122" s="34">
        <f>ROUND(ROUND(L122,2)*ROUND(G122,3),2)</f>
        <v>0</v>
      </c>
      <c r="N122" s="38" t="s">
        <v>269</v>
      </c>
      <c r="O122">
        <f>(M122*21)/100</f>
        <v>0</v>
      </c>
      <c r="P122" t="s">
        <v>27</v>
      </c>
    </row>
    <row r="123" spans="1:16" x14ac:dyDescent="0.2">
      <c r="A123" s="37" t="s">
        <v>54</v>
      </c>
      <c r="E123" s="41" t="s">
        <v>5</v>
      </c>
    </row>
    <row r="124" spans="1:16" x14ac:dyDescent="0.2">
      <c r="A124" s="37" t="s">
        <v>55</v>
      </c>
      <c r="E124" s="42" t="s">
        <v>5</v>
      </c>
    </row>
    <row r="125" spans="1:16" ht="140.25" x14ac:dyDescent="0.2">
      <c r="A125" t="s">
        <v>57</v>
      </c>
      <c r="E125" s="41" t="s">
        <v>2173</v>
      </c>
    </row>
    <row r="126" spans="1:16" ht="25.5" x14ac:dyDescent="0.2">
      <c r="A126" t="s">
        <v>49</v>
      </c>
      <c r="B126" s="36" t="s">
        <v>159</v>
      </c>
      <c r="C126" s="36" t="s">
        <v>4877</v>
      </c>
      <c r="D126" s="37" t="s">
        <v>4878</v>
      </c>
      <c r="E126" s="13" t="s">
        <v>4879</v>
      </c>
      <c r="F126" s="38" t="s">
        <v>629</v>
      </c>
      <c r="G126" s="39">
        <v>33.203000000000003</v>
      </c>
      <c r="H126" s="38">
        <v>0</v>
      </c>
      <c r="I126" s="38">
        <f>ROUND(G126*H126,6)</f>
        <v>0</v>
      </c>
      <c r="L126" s="40">
        <v>0</v>
      </c>
      <c r="M126" s="34">
        <f>ROUND(ROUND(L126,2)*ROUND(G126,3),2)</f>
        <v>0</v>
      </c>
      <c r="N126" s="38" t="s">
        <v>269</v>
      </c>
      <c r="O126">
        <f>(M126*21)/100</f>
        <v>0</v>
      </c>
      <c r="P126" t="s">
        <v>27</v>
      </c>
    </row>
    <row r="127" spans="1:16" x14ac:dyDescent="0.2">
      <c r="A127" s="37" t="s">
        <v>54</v>
      </c>
      <c r="E127" s="41" t="s">
        <v>5</v>
      </c>
    </row>
    <row r="128" spans="1:16" x14ac:dyDescent="0.2">
      <c r="A128" s="37" t="s">
        <v>55</v>
      </c>
      <c r="E128" s="42" t="s">
        <v>5</v>
      </c>
    </row>
    <row r="129" spans="1:16" ht="140.25" x14ac:dyDescent="0.2">
      <c r="A129" t="s">
        <v>57</v>
      </c>
      <c r="E129" s="41" t="s">
        <v>2173</v>
      </c>
    </row>
    <row r="130" spans="1:16" ht="25.5" x14ac:dyDescent="0.2">
      <c r="A130" t="s">
        <v>49</v>
      </c>
      <c r="B130" s="36" t="s">
        <v>163</v>
      </c>
      <c r="C130" s="36" t="s">
        <v>2691</v>
      </c>
      <c r="D130" s="37" t="s">
        <v>2692</v>
      </c>
      <c r="E130" s="13" t="s">
        <v>2693</v>
      </c>
      <c r="F130" s="38" t="s">
        <v>629</v>
      </c>
      <c r="G130" s="39">
        <v>0.1</v>
      </c>
      <c r="H130" s="38">
        <v>0</v>
      </c>
      <c r="I130" s="38">
        <f>ROUND(G130*H130,6)</f>
        <v>0</v>
      </c>
      <c r="L130" s="40">
        <v>0</v>
      </c>
      <c r="M130" s="34">
        <f>ROUND(ROUND(L130,2)*ROUND(G130,3),2)</f>
        <v>0</v>
      </c>
      <c r="N130" s="38" t="s">
        <v>269</v>
      </c>
      <c r="O130">
        <f>(M130*21)/100</f>
        <v>0</v>
      </c>
      <c r="P130" t="s">
        <v>27</v>
      </c>
    </row>
    <row r="131" spans="1:16" x14ac:dyDescent="0.2">
      <c r="A131" s="37" t="s">
        <v>54</v>
      </c>
      <c r="E131" s="41" t="s">
        <v>5</v>
      </c>
    </row>
    <row r="132" spans="1:16" x14ac:dyDescent="0.2">
      <c r="A132" s="37" t="s">
        <v>55</v>
      </c>
      <c r="E132" s="42" t="s">
        <v>5</v>
      </c>
    </row>
    <row r="133" spans="1:16" ht="140.25" x14ac:dyDescent="0.2">
      <c r="A133" t="s">
        <v>57</v>
      </c>
      <c r="E133"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tabSelected="1" workbookViewId="0">
      <pane ySplit="7" topLeftCell="A59" activePane="bottomLeft" state="frozen"/>
      <selection pane="bottomLeft" activeCell="N66" sqref="N66"/>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5384</v>
      </c>
      <c r="M3" s="43">
        <f>Rekapitulace!C85</f>
        <v>19500000</v>
      </c>
      <c r="N3" s="25" t="s">
        <v>0</v>
      </c>
      <c r="O3" t="s">
        <v>23</v>
      </c>
      <c r="P3" t="s">
        <v>27</v>
      </c>
    </row>
    <row r="4" spans="1:20" ht="32.1" customHeight="1" x14ac:dyDescent="0.2">
      <c r="A4" s="28" t="s">
        <v>20</v>
      </c>
      <c r="B4" s="29" t="s">
        <v>28</v>
      </c>
      <c r="C4" s="2" t="s">
        <v>5384</v>
      </c>
      <c r="D4" s="9"/>
      <c r="E4" s="3" t="s">
        <v>5385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COUNTIFS(L8:L63,"=0",A8:A63,"P")+COUNTIFS(L8:L63,"",A8:A63,"P")+SUM(Q8:Q63)</f>
        <v>13</v>
      </c>
    </row>
    <row r="8" spans="1:20" x14ac:dyDescent="0.2">
      <c r="A8" t="s">
        <v>44</v>
      </c>
      <c r="C8" s="30" t="s">
        <v>5384</v>
      </c>
      <c r="E8" s="32" t="s">
        <v>5385</v>
      </c>
      <c r="J8" s="31">
        <f>0+J9+J26</f>
        <v>0</v>
      </c>
      <c r="K8" s="31">
        <f>0+K9+K26</f>
        <v>0</v>
      </c>
      <c r="L8" s="31">
        <f>0+L9+L26</f>
        <v>15000</v>
      </c>
      <c r="M8" s="31">
        <f>0+M9+M26</f>
        <v>19500000</v>
      </c>
    </row>
    <row r="9" spans="1:20" x14ac:dyDescent="0.2">
      <c r="A9" t="s">
        <v>46</v>
      </c>
      <c r="C9" s="33" t="s">
        <v>47</v>
      </c>
      <c r="E9" s="35" t="s">
        <v>5387</v>
      </c>
      <c r="J9" s="34">
        <f>0</f>
        <v>0</v>
      </c>
      <c r="K9" s="34">
        <f>0</f>
        <v>0</v>
      </c>
      <c r="L9" s="34">
        <f>0+L10+L14+L18+L22</f>
        <v>0</v>
      </c>
      <c r="M9" s="34">
        <f>0+M10+M14+M18+M22</f>
        <v>0</v>
      </c>
    </row>
    <row r="10" spans="1:20" x14ac:dyDescent="0.2">
      <c r="A10" t="s">
        <v>49</v>
      </c>
      <c r="B10" s="36" t="s">
        <v>47</v>
      </c>
      <c r="C10" s="36" t="s">
        <v>5388</v>
      </c>
      <c r="D10" s="37" t="s">
        <v>5</v>
      </c>
      <c r="E10" s="13" t="s">
        <v>5389</v>
      </c>
      <c r="F10" s="38" t="s">
        <v>1355</v>
      </c>
      <c r="G10" s="39">
        <v>1</v>
      </c>
      <c r="H10" s="38">
        <v>0</v>
      </c>
      <c r="I10" s="38">
        <f>ROUND(G10*H10,6)</f>
        <v>0</v>
      </c>
      <c r="L10" s="40">
        <v>0</v>
      </c>
      <c r="M10" s="34">
        <f>ROUND(ROUND(L10,2)*ROUND(G10,3),2)</f>
        <v>0</v>
      </c>
      <c r="N10" s="38" t="s">
        <v>269</v>
      </c>
      <c r="O10">
        <f>(M10*21)/100</f>
        <v>0</v>
      </c>
      <c r="P10" t="s">
        <v>27</v>
      </c>
    </row>
    <row r="11" spans="1:20" x14ac:dyDescent="0.2">
      <c r="A11" s="37" t="s">
        <v>54</v>
      </c>
      <c r="E11" s="41" t="s">
        <v>5390</v>
      </c>
    </row>
    <row r="12" spans="1:20" x14ac:dyDescent="0.2">
      <c r="A12" s="37" t="s">
        <v>55</v>
      </c>
      <c r="E12" s="42" t="s">
        <v>5391</v>
      </c>
    </row>
    <row r="13" spans="1:20" ht="89.25" x14ac:dyDescent="0.2">
      <c r="A13" t="s">
        <v>57</v>
      </c>
      <c r="E13" s="41" t="s">
        <v>5392</v>
      </c>
    </row>
    <row r="14" spans="1:20" x14ac:dyDescent="0.2">
      <c r="A14" t="s">
        <v>49</v>
      </c>
      <c r="B14" s="36" t="s">
        <v>27</v>
      </c>
      <c r="C14" s="36" t="s">
        <v>5393</v>
      </c>
      <c r="D14" s="37" t="s">
        <v>5</v>
      </c>
      <c r="E14" s="13" t="s">
        <v>5394</v>
      </c>
      <c r="F14" s="38" t="s">
        <v>1355</v>
      </c>
      <c r="G14" s="39">
        <v>1</v>
      </c>
      <c r="H14" s="38">
        <v>0</v>
      </c>
      <c r="I14" s="38">
        <f>ROUND(G14*H14,6)</f>
        <v>0</v>
      </c>
      <c r="L14" s="40">
        <v>0</v>
      </c>
      <c r="M14" s="34">
        <f>ROUND(ROUND(L14,2)*ROUND(G14,3),2)</f>
        <v>0</v>
      </c>
      <c r="N14" s="38" t="s">
        <v>269</v>
      </c>
      <c r="O14">
        <f>(M14*21)/100</f>
        <v>0</v>
      </c>
      <c r="P14" t="s">
        <v>27</v>
      </c>
    </row>
    <row r="15" spans="1:20" x14ac:dyDescent="0.2">
      <c r="A15" s="37" t="s">
        <v>54</v>
      </c>
      <c r="E15" s="41" t="s">
        <v>5395</v>
      </c>
    </row>
    <row r="16" spans="1:20" x14ac:dyDescent="0.2">
      <c r="A16" s="37" t="s">
        <v>55</v>
      </c>
      <c r="E16" s="42" t="s">
        <v>5391</v>
      </c>
    </row>
    <row r="17" spans="1:16" ht="114.75" x14ac:dyDescent="0.2">
      <c r="A17" t="s">
        <v>57</v>
      </c>
      <c r="E17" s="41" t="s">
        <v>5396</v>
      </c>
    </row>
    <row r="18" spans="1:16" x14ac:dyDescent="0.2">
      <c r="A18" t="s">
        <v>49</v>
      </c>
      <c r="B18" s="36" t="s">
        <v>26</v>
      </c>
      <c r="C18" s="36" t="s">
        <v>5397</v>
      </c>
      <c r="D18" s="37" t="s">
        <v>5</v>
      </c>
      <c r="E18" s="13" t="s">
        <v>5398</v>
      </c>
      <c r="F18" s="38" t="s">
        <v>1355</v>
      </c>
      <c r="G18" s="39">
        <v>1</v>
      </c>
      <c r="H18" s="38">
        <v>0</v>
      </c>
      <c r="I18" s="38">
        <f>ROUND(G18*H18,6)</f>
        <v>0</v>
      </c>
      <c r="L18" s="40">
        <v>0</v>
      </c>
      <c r="M18" s="34">
        <f>ROUND(ROUND(L18,2)*ROUND(G18,3),2)</f>
        <v>0</v>
      </c>
      <c r="N18" s="38" t="s">
        <v>269</v>
      </c>
      <c r="O18">
        <f>(M18*21)/100</f>
        <v>0</v>
      </c>
      <c r="P18" t="s">
        <v>27</v>
      </c>
    </row>
    <row r="19" spans="1:16" x14ac:dyDescent="0.2">
      <c r="A19" s="37" t="s">
        <v>54</v>
      </c>
      <c r="E19" s="41" t="s">
        <v>5399</v>
      </c>
    </row>
    <row r="20" spans="1:16" x14ac:dyDescent="0.2">
      <c r="A20" s="37" t="s">
        <v>55</v>
      </c>
      <c r="E20" s="42" t="s">
        <v>5391</v>
      </c>
    </row>
    <row r="21" spans="1:16" ht="38.25" x14ac:dyDescent="0.2">
      <c r="A21" t="s">
        <v>57</v>
      </c>
      <c r="E21" s="41" t="s">
        <v>5400</v>
      </c>
    </row>
    <row r="22" spans="1:16" x14ac:dyDescent="0.2">
      <c r="A22" t="s">
        <v>49</v>
      </c>
      <c r="B22" s="36" t="s">
        <v>65</v>
      </c>
      <c r="C22" s="36" t="s">
        <v>5401</v>
      </c>
      <c r="D22" s="37" t="s">
        <v>5</v>
      </c>
      <c r="E22" s="13" t="s">
        <v>5402</v>
      </c>
      <c r="F22" s="38" t="s">
        <v>1355</v>
      </c>
      <c r="G22" s="39">
        <v>1</v>
      </c>
      <c r="H22" s="38">
        <v>0</v>
      </c>
      <c r="I22" s="38">
        <f>ROUND(G22*H22,6)</f>
        <v>0</v>
      </c>
      <c r="L22" s="40">
        <v>0</v>
      </c>
      <c r="M22" s="34">
        <f>ROUND(ROUND(L22,2)*ROUND(G22,3),2)</f>
        <v>0</v>
      </c>
      <c r="N22" s="38" t="s">
        <v>269</v>
      </c>
      <c r="O22">
        <f>(M22*21)/100</f>
        <v>0</v>
      </c>
      <c r="P22" t="s">
        <v>27</v>
      </c>
    </row>
    <row r="23" spans="1:16" x14ac:dyDescent="0.2">
      <c r="A23" s="37" t="s">
        <v>54</v>
      </c>
      <c r="E23" s="41" t="s">
        <v>5403</v>
      </c>
    </row>
    <row r="24" spans="1:16" x14ac:dyDescent="0.2">
      <c r="A24" s="37" t="s">
        <v>55</v>
      </c>
      <c r="E24" s="42" t="s">
        <v>5391</v>
      </c>
    </row>
    <row r="25" spans="1:16" ht="63.75" x14ac:dyDescent="0.2">
      <c r="A25" t="s">
        <v>57</v>
      </c>
      <c r="E25" s="41" t="s">
        <v>5404</v>
      </c>
    </row>
    <row r="26" spans="1:16" x14ac:dyDescent="0.2">
      <c r="A26" t="s">
        <v>46</v>
      </c>
      <c r="C26" s="33" t="s">
        <v>27</v>
      </c>
      <c r="E26" s="35" t="s">
        <v>5405</v>
      </c>
      <c r="J26" s="34">
        <f>0</f>
        <v>0</v>
      </c>
      <c r="K26" s="34">
        <f>0</f>
        <v>0</v>
      </c>
      <c r="L26" s="34">
        <f>0+L27+L31+L35+L39+L43+L47+L51+L55+L59+L63</f>
        <v>15000</v>
      </c>
      <c r="M26" s="34">
        <f>0+M27+M31+M35+M39+M43+M47+M51+M55+M59+M63</f>
        <v>19500000</v>
      </c>
    </row>
    <row r="27" spans="1:16" x14ac:dyDescent="0.2">
      <c r="A27" t="s">
        <v>49</v>
      </c>
      <c r="B27" s="36" t="s">
        <v>69</v>
      </c>
      <c r="C27" s="36" t="s">
        <v>5406</v>
      </c>
      <c r="D27" s="37" t="s">
        <v>5</v>
      </c>
      <c r="E27" s="13" t="s">
        <v>5407</v>
      </c>
      <c r="F27" s="38" t="s">
        <v>1355</v>
      </c>
      <c r="G27" s="39">
        <v>1</v>
      </c>
      <c r="H27" s="38">
        <v>0</v>
      </c>
      <c r="I27" s="38">
        <f>ROUND(G27*H27,6)</f>
        <v>0</v>
      </c>
      <c r="L27" s="40">
        <v>0</v>
      </c>
      <c r="M27" s="34">
        <f>ROUND(ROUND(L27,2)*ROUND(G27,3),2)</f>
        <v>0</v>
      </c>
      <c r="N27" s="38" t="s">
        <v>269</v>
      </c>
      <c r="O27">
        <f>(M27*21)/100</f>
        <v>0</v>
      </c>
      <c r="P27" t="s">
        <v>27</v>
      </c>
    </row>
    <row r="28" spans="1:16" x14ac:dyDescent="0.2">
      <c r="A28" s="37" t="s">
        <v>54</v>
      </c>
      <c r="E28" s="41" t="s">
        <v>5408</v>
      </c>
    </row>
    <row r="29" spans="1:16" x14ac:dyDescent="0.2">
      <c r="A29" s="37" t="s">
        <v>55</v>
      </c>
      <c r="E29" s="42" t="s">
        <v>5391</v>
      </c>
    </row>
    <row r="30" spans="1:16" ht="89.25" x14ac:dyDescent="0.2">
      <c r="A30" t="s">
        <v>57</v>
      </c>
      <c r="E30" s="41" t="s">
        <v>5409</v>
      </c>
    </row>
    <row r="31" spans="1:16" x14ac:dyDescent="0.2">
      <c r="A31" t="s">
        <v>49</v>
      </c>
      <c r="B31" s="36" t="s">
        <v>73</v>
      </c>
      <c r="C31" s="36" t="s">
        <v>5410</v>
      </c>
      <c r="D31" s="37" t="s">
        <v>5</v>
      </c>
      <c r="E31" s="13" t="s">
        <v>5411</v>
      </c>
      <c r="F31" s="38" t="s">
        <v>1355</v>
      </c>
      <c r="G31" s="39">
        <v>1</v>
      </c>
      <c r="H31" s="38">
        <v>0</v>
      </c>
      <c r="I31" s="38">
        <f>ROUND(G31*H31,6)</f>
        <v>0</v>
      </c>
      <c r="L31" s="40">
        <v>0</v>
      </c>
      <c r="M31" s="34">
        <f>ROUND(ROUND(L31,2)*ROUND(G31,3),2)</f>
        <v>0</v>
      </c>
      <c r="N31" s="38" t="s">
        <v>269</v>
      </c>
      <c r="O31">
        <f>(M31*21)/100</f>
        <v>0</v>
      </c>
      <c r="P31" t="s">
        <v>27</v>
      </c>
    </row>
    <row r="32" spans="1:16" x14ac:dyDescent="0.2">
      <c r="A32" s="37" t="s">
        <v>54</v>
      </c>
      <c r="E32" s="41" t="s">
        <v>5412</v>
      </c>
    </row>
    <row r="33" spans="1:16" x14ac:dyDescent="0.2">
      <c r="A33" s="37" t="s">
        <v>55</v>
      </c>
      <c r="E33" s="42" t="s">
        <v>5391</v>
      </c>
    </row>
    <row r="34" spans="1:16" ht="76.5" x14ac:dyDescent="0.2">
      <c r="A34" t="s">
        <v>57</v>
      </c>
      <c r="E34" s="41" t="s">
        <v>5413</v>
      </c>
    </row>
    <row r="35" spans="1:16" x14ac:dyDescent="0.2">
      <c r="A35" t="s">
        <v>49</v>
      </c>
      <c r="B35" s="36" t="s">
        <v>77</v>
      </c>
      <c r="C35" s="36" t="s">
        <v>5414</v>
      </c>
      <c r="D35" s="37" t="s">
        <v>47</v>
      </c>
      <c r="E35" s="13" t="s">
        <v>5415</v>
      </c>
      <c r="F35" s="38" t="s">
        <v>1355</v>
      </c>
      <c r="G35" s="39">
        <v>1</v>
      </c>
      <c r="H35" s="38">
        <v>0</v>
      </c>
      <c r="I35" s="38">
        <f>ROUND(G35*H35,6)</f>
        <v>0</v>
      </c>
      <c r="L35" s="40">
        <v>0</v>
      </c>
      <c r="M35" s="34">
        <f>ROUND(ROUND(L35,2)*ROUND(G35,3),2)</f>
        <v>0</v>
      </c>
      <c r="N35" s="38" t="s">
        <v>269</v>
      </c>
      <c r="O35">
        <f>(M35*21)/100</f>
        <v>0</v>
      </c>
      <c r="P35" t="s">
        <v>27</v>
      </c>
    </row>
    <row r="36" spans="1:16" ht="25.5" x14ac:dyDescent="0.2">
      <c r="A36" s="37" t="s">
        <v>54</v>
      </c>
      <c r="E36" s="41" t="s">
        <v>5416</v>
      </c>
    </row>
    <row r="37" spans="1:16" x14ac:dyDescent="0.2">
      <c r="A37" s="37" t="s">
        <v>55</v>
      </c>
      <c r="E37" s="42" t="s">
        <v>5417</v>
      </c>
    </row>
    <row r="38" spans="1:16" ht="89.25" x14ac:dyDescent="0.2">
      <c r="A38" t="s">
        <v>57</v>
      </c>
      <c r="E38" s="41" t="s">
        <v>5418</v>
      </c>
    </row>
    <row r="39" spans="1:16" x14ac:dyDescent="0.2">
      <c r="A39" t="s">
        <v>49</v>
      </c>
      <c r="B39" s="36" t="s">
        <v>81</v>
      </c>
      <c r="C39" s="36" t="s">
        <v>5414</v>
      </c>
      <c r="D39" s="37" t="s">
        <v>27</v>
      </c>
      <c r="E39" s="13" t="s">
        <v>5419</v>
      </c>
      <c r="F39" s="38" t="s">
        <v>1355</v>
      </c>
      <c r="G39" s="39">
        <v>1</v>
      </c>
      <c r="H39" s="38">
        <v>0</v>
      </c>
      <c r="I39" s="38">
        <f>ROUND(G39*H39,6)</f>
        <v>0</v>
      </c>
      <c r="L39" s="40">
        <v>0</v>
      </c>
      <c r="M39" s="34">
        <f>ROUND(ROUND(L39,2)*ROUND(G39,3),2)</f>
        <v>0</v>
      </c>
      <c r="N39" s="38" t="s">
        <v>269</v>
      </c>
      <c r="O39">
        <f>(M39*21)/100</f>
        <v>0</v>
      </c>
      <c r="P39" t="s">
        <v>27</v>
      </c>
    </row>
    <row r="40" spans="1:16" x14ac:dyDescent="0.2">
      <c r="A40" s="37" t="s">
        <v>54</v>
      </c>
      <c r="E40" s="41" t="s">
        <v>5420</v>
      </c>
    </row>
    <row r="41" spans="1:16" x14ac:dyDescent="0.2">
      <c r="A41" s="37" t="s">
        <v>55</v>
      </c>
      <c r="E41" s="42" t="s">
        <v>5417</v>
      </c>
    </row>
    <row r="42" spans="1:16" ht="89.25" x14ac:dyDescent="0.2">
      <c r="A42" t="s">
        <v>57</v>
      </c>
      <c r="E42" s="41" t="s">
        <v>5418</v>
      </c>
    </row>
    <row r="43" spans="1:16" x14ac:dyDescent="0.2">
      <c r="A43" t="s">
        <v>49</v>
      </c>
      <c r="B43" s="36" t="s">
        <v>85</v>
      </c>
      <c r="C43" s="36" t="s">
        <v>5421</v>
      </c>
      <c r="D43" s="37" t="s">
        <v>5</v>
      </c>
      <c r="E43" s="13" t="s">
        <v>5422</v>
      </c>
      <c r="F43" s="38" t="s">
        <v>1355</v>
      </c>
      <c r="G43" s="39">
        <v>1</v>
      </c>
      <c r="H43" s="38">
        <v>0</v>
      </c>
      <c r="I43" s="38">
        <f>ROUND(G43*H43,6)</f>
        <v>0</v>
      </c>
      <c r="L43" s="40">
        <v>0</v>
      </c>
      <c r="M43" s="34">
        <f>ROUND(ROUND(L43,2)*ROUND(G43,3),2)</f>
        <v>0</v>
      </c>
      <c r="N43" s="38" t="s">
        <v>269</v>
      </c>
      <c r="O43">
        <f>(M43*21)/100</f>
        <v>0</v>
      </c>
      <c r="P43" t="s">
        <v>27</v>
      </c>
    </row>
    <row r="44" spans="1:16" ht="25.5" x14ac:dyDescent="0.2">
      <c r="A44" s="37" t="s">
        <v>54</v>
      </c>
      <c r="E44" s="41" t="s">
        <v>5423</v>
      </c>
    </row>
    <row r="45" spans="1:16" x14ac:dyDescent="0.2">
      <c r="A45" s="37" t="s">
        <v>55</v>
      </c>
      <c r="E45" s="42" t="s">
        <v>5391</v>
      </c>
    </row>
    <row r="46" spans="1:16" ht="63.75" x14ac:dyDescent="0.2">
      <c r="A46" t="s">
        <v>57</v>
      </c>
      <c r="E46" s="41" t="s">
        <v>5424</v>
      </c>
    </row>
    <row r="47" spans="1:16" x14ac:dyDescent="0.2">
      <c r="A47" t="s">
        <v>49</v>
      </c>
      <c r="B47" s="36" t="s">
        <v>88</v>
      </c>
      <c r="C47" s="36" t="s">
        <v>5425</v>
      </c>
      <c r="D47" s="37" t="s">
        <v>5</v>
      </c>
      <c r="E47" s="13" t="s">
        <v>5426</v>
      </c>
      <c r="F47" s="38" t="s">
        <v>1355</v>
      </c>
      <c r="G47" s="39">
        <v>1</v>
      </c>
      <c r="H47" s="38">
        <v>0</v>
      </c>
      <c r="I47" s="38">
        <f>ROUND(G47*H47,6)</f>
        <v>0</v>
      </c>
      <c r="L47" s="40">
        <v>0</v>
      </c>
      <c r="M47" s="34">
        <f>ROUND(ROUND(L47,2)*ROUND(G47,3),2)</f>
        <v>0</v>
      </c>
      <c r="N47" s="38" t="s">
        <v>269</v>
      </c>
      <c r="O47">
        <f>(M47*21)/100</f>
        <v>0</v>
      </c>
      <c r="P47" t="s">
        <v>27</v>
      </c>
    </row>
    <row r="48" spans="1:16" ht="63.75" x14ac:dyDescent="0.2">
      <c r="A48" s="37" t="s">
        <v>54</v>
      </c>
      <c r="E48" s="41" t="s">
        <v>5427</v>
      </c>
    </row>
    <row r="49" spans="1:16" x14ac:dyDescent="0.2">
      <c r="A49" s="37" t="s">
        <v>55</v>
      </c>
      <c r="E49" s="42" t="s">
        <v>5391</v>
      </c>
    </row>
    <row r="50" spans="1:16" ht="76.5" x14ac:dyDescent="0.2">
      <c r="A50" t="s">
        <v>57</v>
      </c>
      <c r="E50" s="41" t="s">
        <v>5428</v>
      </c>
    </row>
    <row r="51" spans="1:16" x14ac:dyDescent="0.2">
      <c r="A51" t="s">
        <v>49</v>
      </c>
      <c r="B51" s="36" t="s">
        <v>91</v>
      </c>
      <c r="C51" s="36" t="s">
        <v>5429</v>
      </c>
      <c r="D51" s="37" t="s">
        <v>5</v>
      </c>
      <c r="E51" s="13" t="s">
        <v>5430</v>
      </c>
      <c r="F51" s="38" t="s">
        <v>1355</v>
      </c>
      <c r="G51" s="39">
        <v>1</v>
      </c>
      <c r="H51" s="38">
        <v>0</v>
      </c>
      <c r="I51" s="38">
        <f>ROUND(G51*H51,6)</f>
        <v>0</v>
      </c>
      <c r="L51" s="40">
        <v>0</v>
      </c>
      <c r="M51" s="34">
        <f>ROUND(ROUND(L51,2)*ROUND(G51,3),2)</f>
        <v>0</v>
      </c>
      <c r="N51" s="38" t="s">
        <v>269</v>
      </c>
      <c r="O51">
        <f>(M51*21)/100</f>
        <v>0</v>
      </c>
      <c r="P51" t="s">
        <v>27</v>
      </c>
    </row>
    <row r="52" spans="1:16" x14ac:dyDescent="0.2">
      <c r="A52" s="37" t="s">
        <v>54</v>
      </c>
      <c r="E52" s="41" t="s">
        <v>506</v>
      </c>
    </row>
    <row r="53" spans="1:16" x14ac:dyDescent="0.2">
      <c r="A53" s="37" t="s">
        <v>55</v>
      </c>
      <c r="E53" s="42" t="s">
        <v>5391</v>
      </c>
    </row>
    <row r="54" spans="1:16" x14ac:dyDescent="0.2">
      <c r="A54" t="s">
        <v>57</v>
      </c>
      <c r="E54" s="41" t="s">
        <v>5431</v>
      </c>
    </row>
    <row r="55" spans="1:16" x14ac:dyDescent="0.2">
      <c r="A55" t="s">
        <v>49</v>
      </c>
      <c r="B55" s="36" t="s">
        <v>95</v>
      </c>
      <c r="C55" s="36" t="s">
        <v>5432</v>
      </c>
      <c r="D55" s="37" t="s">
        <v>5</v>
      </c>
      <c r="E55" s="13" t="s">
        <v>5433</v>
      </c>
      <c r="F55" s="38" t="s">
        <v>1355</v>
      </c>
      <c r="G55" s="39">
        <v>1</v>
      </c>
      <c r="H55" s="38">
        <v>0</v>
      </c>
      <c r="I55" s="38">
        <f>ROUND(G55*H55,6)</f>
        <v>0</v>
      </c>
      <c r="L55" s="40">
        <v>0</v>
      </c>
      <c r="M55" s="34">
        <f>ROUND(ROUND(L55,2)*ROUND(G55,3),2)</f>
        <v>0</v>
      </c>
      <c r="N55" s="38" t="s">
        <v>269</v>
      </c>
      <c r="O55">
        <f>(M55*21)/100</f>
        <v>0</v>
      </c>
      <c r="P55" t="s">
        <v>27</v>
      </c>
    </row>
    <row r="56" spans="1:16" x14ac:dyDescent="0.2">
      <c r="A56" s="37" t="s">
        <v>54</v>
      </c>
      <c r="E56" s="41" t="s">
        <v>506</v>
      </c>
    </row>
    <row r="57" spans="1:16" x14ac:dyDescent="0.2">
      <c r="A57" s="37" t="s">
        <v>55</v>
      </c>
      <c r="E57" s="42" t="s">
        <v>5391</v>
      </c>
    </row>
    <row r="58" spans="1:16" ht="25.5" x14ac:dyDescent="0.2">
      <c r="A58" t="s">
        <v>57</v>
      </c>
      <c r="E58" s="41" t="s">
        <v>5434</v>
      </c>
    </row>
    <row r="59" spans="1:16" x14ac:dyDescent="0.2">
      <c r="A59" t="s">
        <v>49</v>
      </c>
      <c r="B59" s="36" t="s">
        <v>98</v>
      </c>
      <c r="C59" s="36" t="s">
        <v>5435</v>
      </c>
      <c r="D59" s="37" t="s">
        <v>5</v>
      </c>
      <c r="E59" s="13" t="s">
        <v>5436</v>
      </c>
      <c r="F59" s="38" t="s">
        <v>1355</v>
      </c>
      <c r="G59" s="39">
        <v>1</v>
      </c>
      <c r="H59" s="38">
        <v>0</v>
      </c>
      <c r="I59" s="38">
        <f>ROUND(G59*H59,6)</f>
        <v>0</v>
      </c>
      <c r="L59" s="40">
        <v>0</v>
      </c>
      <c r="M59" s="34">
        <f>ROUND(ROUND(L59,2)*ROUND(G59,3),2)</f>
        <v>0</v>
      </c>
      <c r="N59" s="38" t="s">
        <v>269</v>
      </c>
      <c r="O59">
        <f>(M59*21)/100</f>
        <v>0</v>
      </c>
      <c r="P59" t="s">
        <v>27</v>
      </c>
    </row>
    <row r="60" spans="1:16" x14ac:dyDescent="0.2">
      <c r="A60" s="37" t="s">
        <v>54</v>
      </c>
      <c r="E60" s="41" t="s">
        <v>506</v>
      </c>
    </row>
    <row r="61" spans="1:16" x14ac:dyDescent="0.2">
      <c r="A61" s="37" t="s">
        <v>55</v>
      </c>
      <c r="E61" s="42" t="s">
        <v>5391</v>
      </c>
    </row>
    <row r="62" spans="1:16" x14ac:dyDescent="0.2">
      <c r="A62" t="s">
        <v>57</v>
      </c>
      <c r="E62" s="41" t="s">
        <v>5437</v>
      </c>
    </row>
    <row r="63" spans="1:16" x14ac:dyDescent="0.2">
      <c r="A63" t="s">
        <v>49</v>
      </c>
      <c r="B63" s="36" t="s">
        <v>101</v>
      </c>
      <c r="C63" s="36" t="s">
        <v>5438</v>
      </c>
      <c r="D63" s="37" t="s">
        <v>5</v>
      </c>
      <c r="E63" s="13" t="s">
        <v>5439</v>
      </c>
      <c r="F63" s="38" t="s">
        <v>52</v>
      </c>
      <c r="G63" s="39">
        <v>1300</v>
      </c>
      <c r="H63" s="38">
        <v>0</v>
      </c>
      <c r="I63" s="38">
        <f>ROUND(G63*H63,6)</f>
        <v>0</v>
      </c>
      <c r="L63" s="40">
        <v>15000</v>
      </c>
      <c r="M63" s="34">
        <f>ROUND(ROUND(L63,2)*ROUND(G63,3),2)</f>
        <v>19500000</v>
      </c>
      <c r="N63" s="38" t="s">
        <v>269</v>
      </c>
      <c r="O63">
        <f>(M63*21)/100</f>
        <v>4095000</v>
      </c>
      <c r="P63" t="s">
        <v>27</v>
      </c>
    </row>
    <row r="64" spans="1:16" x14ac:dyDescent="0.2">
      <c r="A64" s="37" t="s">
        <v>54</v>
      </c>
      <c r="E64" s="41" t="s">
        <v>506</v>
      </c>
    </row>
    <row r="65" spans="1:5" x14ac:dyDescent="0.2">
      <c r="A65" s="37" t="s">
        <v>55</v>
      </c>
      <c r="E65" s="42" t="s">
        <v>5391</v>
      </c>
    </row>
    <row r="66" spans="1:5" ht="51" x14ac:dyDescent="0.2">
      <c r="A66" t="s">
        <v>57</v>
      </c>
      <c r="E66" s="41" t="s">
        <v>5440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COUNTIFS(L8:L113,"=0",A8:A113,"P")+COUNTIFS(L8:L113,"",A8:A113,"P")+SUM(Q8:Q113)</f>
        <v>26</v>
      </c>
    </row>
    <row r="8" spans="1:20" x14ac:dyDescent="0.2">
      <c r="A8" t="s">
        <v>44</v>
      </c>
      <c r="C8" s="30" t="s">
        <v>642</v>
      </c>
      <c r="E8" s="32" t="s">
        <v>641</v>
      </c>
      <c r="J8" s="31">
        <f>0+J9+J50+J79+J100</f>
        <v>0</v>
      </c>
      <c r="K8" s="31">
        <f>0+K9+K50+K79+K100</f>
        <v>0</v>
      </c>
      <c r="L8" s="31">
        <f>0+L9+L50+L79+L100</f>
        <v>0</v>
      </c>
      <c r="M8" s="31">
        <f>0+M9+M50+M79+M100</f>
        <v>0</v>
      </c>
    </row>
    <row r="9" spans="1:20" x14ac:dyDescent="0.2">
      <c r="A9" t="s">
        <v>46</v>
      </c>
      <c r="C9" s="33" t="s">
        <v>47</v>
      </c>
      <c r="E9" s="35" t="s">
        <v>643</v>
      </c>
      <c r="J9" s="34">
        <f>0</f>
        <v>0</v>
      </c>
      <c r="K9" s="34">
        <f>0</f>
        <v>0</v>
      </c>
      <c r="L9" s="34">
        <f>0+L10+L14+L18+L22+L26+L30+L34+L38+L42+L46</f>
        <v>0</v>
      </c>
      <c r="M9" s="34">
        <f>0+M10+M14+M18+M22+M26+M30+M34+M38+M42+M46</f>
        <v>0</v>
      </c>
    </row>
    <row r="10" spans="1:20" x14ac:dyDescent="0.2">
      <c r="A10" t="s">
        <v>49</v>
      </c>
      <c r="B10" s="36" t="s">
        <v>47</v>
      </c>
      <c r="C10" s="36" t="s">
        <v>502</v>
      </c>
      <c r="D10" s="37" t="s">
        <v>5</v>
      </c>
      <c r="E10" s="13" t="s">
        <v>503</v>
      </c>
      <c r="F10" s="38" t="s">
        <v>504</v>
      </c>
      <c r="G10" s="39">
        <v>20</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ht="25.5" x14ac:dyDescent="0.2">
      <c r="A14" t="s">
        <v>49</v>
      </c>
      <c r="B14" s="36" t="s">
        <v>27</v>
      </c>
      <c r="C14" s="36" t="s">
        <v>508</v>
      </c>
      <c r="D14" s="37" t="s">
        <v>5</v>
      </c>
      <c r="E14" s="13" t="s">
        <v>509</v>
      </c>
      <c r="F14" s="38" t="s">
        <v>52</v>
      </c>
      <c r="G14" s="39">
        <v>2</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510</v>
      </c>
      <c r="D18" s="37" t="s">
        <v>5</v>
      </c>
      <c r="E18" s="13" t="s">
        <v>511</v>
      </c>
      <c r="F18" s="38" t="s">
        <v>283</v>
      </c>
      <c r="G18" s="39">
        <v>10</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49</v>
      </c>
      <c r="B22" s="36" t="s">
        <v>65</v>
      </c>
      <c r="C22" s="36" t="s">
        <v>512</v>
      </c>
      <c r="D22" s="37" t="s">
        <v>5</v>
      </c>
      <c r="E22" s="13" t="s">
        <v>513</v>
      </c>
      <c r="F22" s="38" t="s">
        <v>283</v>
      </c>
      <c r="G22" s="39">
        <v>10</v>
      </c>
      <c r="H22" s="38">
        <v>0</v>
      </c>
      <c r="I22" s="38">
        <f>ROUND(G22*H22,6)</f>
        <v>0</v>
      </c>
      <c r="L22" s="40">
        <v>0</v>
      </c>
      <c r="M22" s="34">
        <f>ROUND(ROUND(L22,2)*ROUND(G22,3),2)</f>
        <v>0</v>
      </c>
      <c r="N22" s="38" t="s">
        <v>505</v>
      </c>
      <c r="O22">
        <f>(M22*21)/100</f>
        <v>0</v>
      </c>
      <c r="P22" t="s">
        <v>27</v>
      </c>
    </row>
    <row r="23" spans="1:16" x14ac:dyDescent="0.2">
      <c r="A23" s="37" t="s">
        <v>54</v>
      </c>
      <c r="E23" s="41" t="s">
        <v>506</v>
      </c>
    </row>
    <row r="24" spans="1:16" x14ac:dyDescent="0.2">
      <c r="A24" s="37" t="s">
        <v>55</v>
      </c>
      <c r="E24" s="42" t="s">
        <v>507</v>
      </c>
    </row>
    <row r="25" spans="1:16" x14ac:dyDescent="0.2">
      <c r="A25" t="s">
        <v>57</v>
      </c>
      <c r="E25" s="41" t="s">
        <v>58</v>
      </c>
    </row>
    <row r="26" spans="1:16" x14ac:dyDescent="0.2">
      <c r="A26" t="s">
        <v>49</v>
      </c>
      <c r="B26" s="36" t="s">
        <v>69</v>
      </c>
      <c r="C26" s="36" t="s">
        <v>514</v>
      </c>
      <c r="D26" s="37" t="s">
        <v>5</v>
      </c>
      <c r="E26" s="13" t="s">
        <v>515</v>
      </c>
      <c r="F26" s="38" t="s">
        <v>283</v>
      </c>
      <c r="G26" s="39">
        <v>350</v>
      </c>
      <c r="H26" s="38">
        <v>0</v>
      </c>
      <c r="I26" s="38">
        <f>ROUND(G26*H26,6)</f>
        <v>0</v>
      </c>
      <c r="L26" s="40">
        <v>0</v>
      </c>
      <c r="M26" s="34">
        <f>ROUND(ROUND(L26,2)*ROUND(G26,3),2)</f>
        <v>0</v>
      </c>
      <c r="N26" s="38" t="s">
        <v>505</v>
      </c>
      <c r="O26">
        <f>(M26*21)/100</f>
        <v>0</v>
      </c>
      <c r="P26" t="s">
        <v>27</v>
      </c>
    </row>
    <row r="27" spans="1:16" x14ac:dyDescent="0.2">
      <c r="A27" s="37" t="s">
        <v>54</v>
      </c>
      <c r="E27" s="41" t="s">
        <v>506</v>
      </c>
    </row>
    <row r="28" spans="1:16" x14ac:dyDescent="0.2">
      <c r="A28" s="37" t="s">
        <v>55</v>
      </c>
      <c r="E28" s="42" t="s">
        <v>507</v>
      </c>
    </row>
    <row r="29" spans="1:16" x14ac:dyDescent="0.2">
      <c r="A29" t="s">
        <v>57</v>
      </c>
      <c r="E29" s="41" t="s">
        <v>58</v>
      </c>
    </row>
    <row r="30" spans="1:16" x14ac:dyDescent="0.2">
      <c r="A30" t="s">
        <v>49</v>
      </c>
      <c r="B30" s="36" t="s">
        <v>73</v>
      </c>
      <c r="C30" s="36" t="s">
        <v>516</v>
      </c>
      <c r="D30" s="37" t="s">
        <v>5</v>
      </c>
      <c r="E30" s="13" t="s">
        <v>517</v>
      </c>
      <c r="F30" s="38" t="s">
        <v>288</v>
      </c>
      <c r="G30" s="39">
        <v>60</v>
      </c>
      <c r="H30" s="38">
        <v>0</v>
      </c>
      <c r="I30" s="38">
        <f>ROUND(G30*H30,6)</f>
        <v>0</v>
      </c>
      <c r="L30" s="40">
        <v>0</v>
      </c>
      <c r="M30" s="34">
        <f>ROUND(ROUND(L30,2)*ROUND(G30,3),2)</f>
        <v>0</v>
      </c>
      <c r="N30" s="38" t="s">
        <v>505</v>
      </c>
      <c r="O30">
        <f>(M30*21)/100</f>
        <v>0</v>
      </c>
      <c r="P30" t="s">
        <v>27</v>
      </c>
    </row>
    <row r="31" spans="1:16" x14ac:dyDescent="0.2">
      <c r="A31" s="37" t="s">
        <v>54</v>
      </c>
      <c r="E31" s="41" t="s">
        <v>506</v>
      </c>
    </row>
    <row r="32" spans="1:16" x14ac:dyDescent="0.2">
      <c r="A32" s="37" t="s">
        <v>55</v>
      </c>
      <c r="E32" s="42" t="s">
        <v>507</v>
      </c>
    </row>
    <row r="33" spans="1:16" x14ac:dyDescent="0.2">
      <c r="A33" t="s">
        <v>57</v>
      </c>
      <c r="E33" s="41" t="s">
        <v>58</v>
      </c>
    </row>
    <row r="34" spans="1:16" x14ac:dyDescent="0.2">
      <c r="A34" t="s">
        <v>49</v>
      </c>
      <c r="B34" s="36" t="s">
        <v>77</v>
      </c>
      <c r="C34" s="36" t="s">
        <v>291</v>
      </c>
      <c r="D34" s="37" t="s">
        <v>5</v>
      </c>
      <c r="E34" s="13" t="s">
        <v>292</v>
      </c>
      <c r="F34" s="38" t="s">
        <v>283</v>
      </c>
      <c r="G34" s="39">
        <v>350</v>
      </c>
      <c r="H34" s="38">
        <v>0</v>
      </c>
      <c r="I34" s="38">
        <f>ROUND(G34*H34,6)</f>
        <v>0</v>
      </c>
      <c r="L34" s="40">
        <v>0</v>
      </c>
      <c r="M34" s="34">
        <f>ROUND(ROUND(L34,2)*ROUND(G34,3),2)</f>
        <v>0</v>
      </c>
      <c r="N34" s="38" t="s">
        <v>505</v>
      </c>
      <c r="O34">
        <f>(M34*21)/100</f>
        <v>0</v>
      </c>
      <c r="P34" t="s">
        <v>27</v>
      </c>
    </row>
    <row r="35" spans="1:16" x14ac:dyDescent="0.2">
      <c r="A35" s="37" t="s">
        <v>54</v>
      </c>
      <c r="E35" s="41" t="s">
        <v>506</v>
      </c>
    </row>
    <row r="36" spans="1:16" x14ac:dyDescent="0.2">
      <c r="A36" s="37" t="s">
        <v>55</v>
      </c>
      <c r="E36" s="42" t="s">
        <v>507</v>
      </c>
    </row>
    <row r="37" spans="1:16" x14ac:dyDescent="0.2">
      <c r="A37" t="s">
        <v>57</v>
      </c>
      <c r="E37" s="41" t="s">
        <v>58</v>
      </c>
    </row>
    <row r="38" spans="1:16" ht="25.5" x14ac:dyDescent="0.2">
      <c r="A38" t="s">
        <v>49</v>
      </c>
      <c r="B38" s="36" t="s">
        <v>81</v>
      </c>
      <c r="C38" s="36" t="s">
        <v>295</v>
      </c>
      <c r="D38" s="37" t="s">
        <v>5</v>
      </c>
      <c r="E38" s="13" t="s">
        <v>296</v>
      </c>
      <c r="F38" s="38" t="s">
        <v>288</v>
      </c>
      <c r="G38" s="39">
        <v>450</v>
      </c>
      <c r="H38" s="38">
        <v>0</v>
      </c>
      <c r="I38" s="38">
        <f>ROUND(G38*H38,6)</f>
        <v>0</v>
      </c>
      <c r="L38" s="40">
        <v>0</v>
      </c>
      <c r="M38" s="34">
        <f>ROUND(ROUND(L38,2)*ROUND(G38,3),2)</f>
        <v>0</v>
      </c>
      <c r="N38" s="38" t="s">
        <v>505</v>
      </c>
      <c r="O38">
        <f>(M38*21)/100</f>
        <v>0</v>
      </c>
      <c r="P38" t="s">
        <v>27</v>
      </c>
    </row>
    <row r="39" spans="1:16" x14ac:dyDescent="0.2">
      <c r="A39" s="37" t="s">
        <v>54</v>
      </c>
      <c r="E39" s="41" t="s">
        <v>506</v>
      </c>
    </row>
    <row r="40" spans="1:16" x14ac:dyDescent="0.2">
      <c r="A40" s="37" t="s">
        <v>55</v>
      </c>
      <c r="E40" s="42" t="s">
        <v>507</v>
      </c>
    </row>
    <row r="41" spans="1:16" x14ac:dyDescent="0.2">
      <c r="A41" t="s">
        <v>57</v>
      </c>
      <c r="E41" s="41" t="s">
        <v>58</v>
      </c>
    </row>
    <row r="42" spans="1:16" x14ac:dyDescent="0.2">
      <c r="A42" t="s">
        <v>49</v>
      </c>
      <c r="B42" s="36" t="s">
        <v>85</v>
      </c>
      <c r="C42" s="36" t="s">
        <v>518</v>
      </c>
      <c r="D42" s="37" t="s">
        <v>5</v>
      </c>
      <c r="E42" s="13" t="s">
        <v>519</v>
      </c>
      <c r="F42" s="38" t="s">
        <v>288</v>
      </c>
      <c r="G42" s="39">
        <v>850</v>
      </c>
      <c r="H42" s="38">
        <v>0</v>
      </c>
      <c r="I42" s="38">
        <f>ROUND(G42*H42,6)</f>
        <v>0</v>
      </c>
      <c r="L42" s="40">
        <v>0</v>
      </c>
      <c r="M42" s="34">
        <f>ROUND(ROUND(L42,2)*ROUND(G42,3),2)</f>
        <v>0</v>
      </c>
      <c r="N42" s="38" t="s">
        <v>505</v>
      </c>
      <c r="O42">
        <f>(M42*21)/100</f>
        <v>0</v>
      </c>
      <c r="P42" t="s">
        <v>27</v>
      </c>
    </row>
    <row r="43" spans="1:16" x14ac:dyDescent="0.2">
      <c r="A43" s="37" t="s">
        <v>54</v>
      </c>
      <c r="E43" s="41" t="s">
        <v>506</v>
      </c>
    </row>
    <row r="44" spans="1:16" x14ac:dyDescent="0.2">
      <c r="A44" s="37" t="s">
        <v>55</v>
      </c>
      <c r="E44" s="42" t="s">
        <v>507</v>
      </c>
    </row>
    <row r="45" spans="1:16" x14ac:dyDescent="0.2">
      <c r="A45" t="s">
        <v>57</v>
      </c>
      <c r="E45" s="41" t="s">
        <v>58</v>
      </c>
    </row>
    <row r="46" spans="1:16" ht="25.5" x14ac:dyDescent="0.2">
      <c r="A46" t="s">
        <v>49</v>
      </c>
      <c r="B46" s="36" t="s">
        <v>88</v>
      </c>
      <c r="C46" s="36" t="s">
        <v>520</v>
      </c>
      <c r="D46" s="37" t="s">
        <v>5</v>
      </c>
      <c r="E46" s="13" t="s">
        <v>521</v>
      </c>
      <c r="F46" s="38" t="s">
        <v>52</v>
      </c>
      <c r="G46" s="39">
        <v>4</v>
      </c>
      <c r="H46" s="38">
        <v>0</v>
      </c>
      <c r="I46" s="38">
        <f>ROUND(G46*H46,6)</f>
        <v>0</v>
      </c>
      <c r="L46" s="40">
        <v>0</v>
      </c>
      <c r="M46" s="34">
        <f>ROUND(ROUND(L46,2)*ROUND(G46,3),2)</f>
        <v>0</v>
      </c>
      <c r="N46" s="38" t="s">
        <v>505</v>
      </c>
      <c r="O46">
        <f>(M46*21)/100</f>
        <v>0</v>
      </c>
      <c r="P46" t="s">
        <v>27</v>
      </c>
    </row>
    <row r="47" spans="1:16" x14ac:dyDescent="0.2">
      <c r="A47" s="37" t="s">
        <v>54</v>
      </c>
      <c r="E47" s="41" t="s">
        <v>506</v>
      </c>
    </row>
    <row r="48" spans="1:16" x14ac:dyDescent="0.2">
      <c r="A48" s="37" t="s">
        <v>55</v>
      </c>
      <c r="E48" s="42" t="s">
        <v>507</v>
      </c>
    </row>
    <row r="49" spans="1:16" x14ac:dyDescent="0.2">
      <c r="A49" t="s">
        <v>57</v>
      </c>
      <c r="E49" s="41" t="s">
        <v>58</v>
      </c>
    </row>
    <row r="50" spans="1:16" x14ac:dyDescent="0.2">
      <c r="A50" t="s">
        <v>46</v>
      </c>
      <c r="C50" s="33" t="s">
        <v>27</v>
      </c>
      <c r="E50" s="35" t="s">
        <v>522</v>
      </c>
      <c r="J50" s="34">
        <f>0</f>
        <v>0</v>
      </c>
      <c r="K50" s="34">
        <f>0</f>
        <v>0</v>
      </c>
      <c r="L50" s="34">
        <f>0+L51+L55+L59+L63+L67+L71+L75</f>
        <v>0</v>
      </c>
      <c r="M50" s="34">
        <f>0+M51+M55+M59+M63+M67+M71+M75</f>
        <v>0</v>
      </c>
    </row>
    <row r="51" spans="1:16" ht="25.5" x14ac:dyDescent="0.2">
      <c r="A51" t="s">
        <v>49</v>
      </c>
      <c r="B51" s="36" t="s">
        <v>91</v>
      </c>
      <c r="C51" s="36" t="s">
        <v>378</v>
      </c>
      <c r="D51" s="37" t="s">
        <v>5</v>
      </c>
      <c r="E51" s="13" t="s">
        <v>379</v>
      </c>
      <c r="F51" s="38" t="s">
        <v>380</v>
      </c>
      <c r="G51" s="39">
        <v>0.3</v>
      </c>
      <c r="H51" s="38">
        <v>0</v>
      </c>
      <c r="I51" s="38">
        <f>ROUND(G51*H51,6)</f>
        <v>0</v>
      </c>
      <c r="L51" s="40">
        <v>0</v>
      </c>
      <c r="M51" s="34">
        <f>ROUND(ROUND(L51,2)*ROUND(G51,3),2)</f>
        <v>0</v>
      </c>
      <c r="N51" s="38" t="s">
        <v>505</v>
      </c>
      <c r="O51">
        <f>(M51*21)/100</f>
        <v>0</v>
      </c>
      <c r="P51" t="s">
        <v>27</v>
      </c>
    </row>
    <row r="52" spans="1:16" x14ac:dyDescent="0.2">
      <c r="A52" s="37" t="s">
        <v>54</v>
      </c>
      <c r="E52" s="41" t="s">
        <v>506</v>
      </c>
    </row>
    <row r="53" spans="1:16" x14ac:dyDescent="0.2">
      <c r="A53" s="37" t="s">
        <v>55</v>
      </c>
      <c r="E53" s="42" t="s">
        <v>507</v>
      </c>
    </row>
    <row r="54" spans="1:16" x14ac:dyDescent="0.2">
      <c r="A54" t="s">
        <v>57</v>
      </c>
      <c r="E54" s="41" t="s">
        <v>58</v>
      </c>
    </row>
    <row r="55" spans="1:16" ht="25.5" x14ac:dyDescent="0.2">
      <c r="A55" t="s">
        <v>49</v>
      </c>
      <c r="B55" s="36" t="s">
        <v>95</v>
      </c>
      <c r="C55" s="36" t="s">
        <v>523</v>
      </c>
      <c r="D55" s="37" t="s">
        <v>5</v>
      </c>
      <c r="E55" s="13" t="s">
        <v>524</v>
      </c>
      <c r="F55" s="38" t="s">
        <v>380</v>
      </c>
      <c r="G55" s="39">
        <v>11.75</v>
      </c>
      <c r="H55" s="38">
        <v>0</v>
      </c>
      <c r="I55" s="38">
        <f>ROUND(G55*H55,6)</f>
        <v>0</v>
      </c>
      <c r="L55" s="40">
        <v>0</v>
      </c>
      <c r="M55" s="34">
        <f>ROUND(ROUND(L55,2)*ROUND(G55,3),2)</f>
        <v>0</v>
      </c>
      <c r="N55" s="38" t="s">
        <v>505</v>
      </c>
      <c r="O55">
        <f>(M55*21)/100</f>
        <v>0</v>
      </c>
      <c r="P55" t="s">
        <v>27</v>
      </c>
    </row>
    <row r="56" spans="1:16" x14ac:dyDescent="0.2">
      <c r="A56" s="37" t="s">
        <v>54</v>
      </c>
      <c r="E56" s="41" t="s">
        <v>506</v>
      </c>
    </row>
    <row r="57" spans="1:16" x14ac:dyDescent="0.2">
      <c r="A57" s="37" t="s">
        <v>55</v>
      </c>
      <c r="E57" s="42" t="s">
        <v>507</v>
      </c>
    </row>
    <row r="58" spans="1:16" x14ac:dyDescent="0.2">
      <c r="A58" t="s">
        <v>57</v>
      </c>
      <c r="E58" s="41" t="s">
        <v>58</v>
      </c>
    </row>
    <row r="59" spans="1:16" x14ac:dyDescent="0.2">
      <c r="A59" t="s">
        <v>49</v>
      </c>
      <c r="B59" s="36" t="s">
        <v>98</v>
      </c>
      <c r="C59" s="36" t="s">
        <v>414</v>
      </c>
      <c r="D59" s="37" t="s">
        <v>5</v>
      </c>
      <c r="E59" s="13" t="s">
        <v>415</v>
      </c>
      <c r="F59" s="38" t="s">
        <v>52</v>
      </c>
      <c r="G59" s="39">
        <v>7</v>
      </c>
      <c r="H59" s="38">
        <v>0</v>
      </c>
      <c r="I59" s="38">
        <f>ROUND(G59*H59,6)</f>
        <v>0</v>
      </c>
      <c r="L59" s="40">
        <v>0</v>
      </c>
      <c r="M59" s="34">
        <f>ROUND(ROUND(L59,2)*ROUND(G59,3),2)</f>
        <v>0</v>
      </c>
      <c r="N59" s="38" t="s">
        <v>505</v>
      </c>
      <c r="O59">
        <f>(M59*21)/100</f>
        <v>0</v>
      </c>
      <c r="P59" t="s">
        <v>27</v>
      </c>
    </row>
    <row r="60" spans="1:16" x14ac:dyDescent="0.2">
      <c r="A60" s="37" t="s">
        <v>54</v>
      </c>
      <c r="E60" s="41" t="s">
        <v>506</v>
      </c>
    </row>
    <row r="61" spans="1:16" x14ac:dyDescent="0.2">
      <c r="A61" s="37" t="s">
        <v>55</v>
      </c>
      <c r="E61" s="42" t="s">
        <v>507</v>
      </c>
    </row>
    <row r="62" spans="1:16" x14ac:dyDescent="0.2">
      <c r="A62" t="s">
        <v>57</v>
      </c>
      <c r="E62" s="41" t="s">
        <v>58</v>
      </c>
    </row>
    <row r="63" spans="1:16" x14ac:dyDescent="0.2">
      <c r="A63" t="s">
        <v>49</v>
      </c>
      <c r="B63" s="36" t="s">
        <v>101</v>
      </c>
      <c r="C63" s="36" t="s">
        <v>537</v>
      </c>
      <c r="D63" s="37" t="s">
        <v>5</v>
      </c>
      <c r="E63" s="13" t="s">
        <v>538</v>
      </c>
      <c r="F63" s="38" t="s">
        <v>52</v>
      </c>
      <c r="G63" s="39">
        <v>12</v>
      </c>
      <c r="H63" s="38">
        <v>0</v>
      </c>
      <c r="I63" s="38">
        <f>ROUND(G63*H63,6)</f>
        <v>0</v>
      </c>
      <c r="L63" s="40">
        <v>0</v>
      </c>
      <c r="M63" s="34">
        <f>ROUND(ROUND(L63,2)*ROUND(G63,3),2)</f>
        <v>0</v>
      </c>
      <c r="N63" s="38" t="s">
        <v>505</v>
      </c>
      <c r="O63">
        <f>(M63*21)/100</f>
        <v>0</v>
      </c>
      <c r="P63" t="s">
        <v>27</v>
      </c>
    </row>
    <row r="64" spans="1:16" x14ac:dyDescent="0.2">
      <c r="A64" s="37" t="s">
        <v>54</v>
      </c>
      <c r="E64" s="41" t="s">
        <v>506</v>
      </c>
    </row>
    <row r="65" spans="1:16" x14ac:dyDescent="0.2">
      <c r="A65" s="37" t="s">
        <v>55</v>
      </c>
      <c r="E65" s="42" t="s">
        <v>507</v>
      </c>
    </row>
    <row r="66" spans="1:16" x14ac:dyDescent="0.2">
      <c r="A66" t="s">
        <v>57</v>
      </c>
      <c r="E66" s="41" t="s">
        <v>58</v>
      </c>
    </row>
    <row r="67" spans="1:16" x14ac:dyDescent="0.2">
      <c r="A67" t="s">
        <v>49</v>
      </c>
      <c r="B67" s="36" t="s">
        <v>105</v>
      </c>
      <c r="C67" s="36" t="s">
        <v>539</v>
      </c>
      <c r="D67" s="37" t="s">
        <v>5</v>
      </c>
      <c r="E67" s="13" t="s">
        <v>540</v>
      </c>
      <c r="F67" s="38" t="s">
        <v>52</v>
      </c>
      <c r="G67" s="39">
        <v>12</v>
      </c>
      <c r="H67" s="38">
        <v>0</v>
      </c>
      <c r="I67" s="38">
        <f>ROUND(G67*H67,6)</f>
        <v>0</v>
      </c>
      <c r="L67" s="40">
        <v>0</v>
      </c>
      <c r="M67" s="34">
        <f>ROUND(ROUND(L67,2)*ROUND(G67,3),2)</f>
        <v>0</v>
      </c>
      <c r="N67" s="38" t="s">
        <v>505</v>
      </c>
      <c r="O67">
        <f>(M67*21)/100</f>
        <v>0</v>
      </c>
      <c r="P67" t="s">
        <v>27</v>
      </c>
    </row>
    <row r="68" spans="1:16" x14ac:dyDescent="0.2">
      <c r="A68" s="37" t="s">
        <v>54</v>
      </c>
      <c r="E68" s="41" t="s">
        <v>506</v>
      </c>
    </row>
    <row r="69" spans="1:16" x14ac:dyDescent="0.2">
      <c r="A69" s="37" t="s">
        <v>55</v>
      </c>
      <c r="E69" s="42" t="s">
        <v>507</v>
      </c>
    </row>
    <row r="70" spans="1:16" x14ac:dyDescent="0.2">
      <c r="A70" t="s">
        <v>57</v>
      </c>
      <c r="E70" s="41" t="s">
        <v>58</v>
      </c>
    </row>
    <row r="71" spans="1:16" ht="25.5" x14ac:dyDescent="0.2">
      <c r="A71" t="s">
        <v>49</v>
      </c>
      <c r="B71" s="36" t="s">
        <v>108</v>
      </c>
      <c r="C71" s="36" t="s">
        <v>541</v>
      </c>
      <c r="D71" s="37" t="s">
        <v>5</v>
      </c>
      <c r="E71" s="13" t="s">
        <v>542</v>
      </c>
      <c r="F71" s="38" t="s">
        <v>543</v>
      </c>
      <c r="G71" s="39">
        <v>15</v>
      </c>
      <c r="H71" s="38">
        <v>0</v>
      </c>
      <c r="I71" s="38">
        <f>ROUND(G71*H71,6)</f>
        <v>0</v>
      </c>
      <c r="L71" s="40">
        <v>0</v>
      </c>
      <c r="M71" s="34">
        <f>ROUND(ROUND(L71,2)*ROUND(G71,3),2)</f>
        <v>0</v>
      </c>
      <c r="N71" s="38" t="s">
        <v>505</v>
      </c>
      <c r="O71">
        <f>(M71*21)/100</f>
        <v>0</v>
      </c>
      <c r="P71" t="s">
        <v>27</v>
      </c>
    </row>
    <row r="72" spans="1:16" x14ac:dyDescent="0.2">
      <c r="A72" s="37" t="s">
        <v>54</v>
      </c>
      <c r="E72" s="41" t="s">
        <v>506</v>
      </c>
    </row>
    <row r="73" spans="1:16" x14ac:dyDescent="0.2">
      <c r="A73" s="37" t="s">
        <v>55</v>
      </c>
      <c r="E73" s="42" t="s">
        <v>507</v>
      </c>
    </row>
    <row r="74" spans="1:16" x14ac:dyDescent="0.2">
      <c r="A74" t="s">
        <v>57</v>
      </c>
      <c r="E74" s="41" t="s">
        <v>58</v>
      </c>
    </row>
    <row r="75" spans="1:16" ht="25.5" x14ac:dyDescent="0.2">
      <c r="A75" t="s">
        <v>49</v>
      </c>
      <c r="B75" s="36" t="s">
        <v>111</v>
      </c>
      <c r="C75" s="36" t="s">
        <v>544</v>
      </c>
      <c r="D75" s="37" t="s">
        <v>5</v>
      </c>
      <c r="E75" s="13" t="s">
        <v>545</v>
      </c>
      <c r="F75" s="38" t="s">
        <v>546</v>
      </c>
      <c r="G75" s="39">
        <v>122</v>
      </c>
      <c r="H75" s="38">
        <v>0</v>
      </c>
      <c r="I75" s="38">
        <f>ROUND(G75*H75,6)</f>
        <v>0</v>
      </c>
      <c r="L75" s="40">
        <v>0</v>
      </c>
      <c r="M75" s="34">
        <f>ROUND(ROUND(L75,2)*ROUND(G75,3),2)</f>
        <v>0</v>
      </c>
      <c r="N75" s="38" t="s">
        <v>505</v>
      </c>
      <c r="O75">
        <f>(M75*21)/100</f>
        <v>0</v>
      </c>
      <c r="P75" t="s">
        <v>27</v>
      </c>
    </row>
    <row r="76" spans="1:16" x14ac:dyDescent="0.2">
      <c r="A76" s="37" t="s">
        <v>54</v>
      </c>
      <c r="E76" s="41" t="s">
        <v>506</v>
      </c>
    </row>
    <row r="77" spans="1:16" x14ac:dyDescent="0.2">
      <c r="A77" s="37" t="s">
        <v>55</v>
      </c>
      <c r="E77" s="42" t="s">
        <v>507</v>
      </c>
    </row>
    <row r="78" spans="1:16" x14ac:dyDescent="0.2">
      <c r="A78" t="s">
        <v>57</v>
      </c>
      <c r="E78" s="41" t="s">
        <v>58</v>
      </c>
    </row>
    <row r="79" spans="1:16" x14ac:dyDescent="0.2">
      <c r="A79" t="s">
        <v>46</v>
      </c>
      <c r="C79" s="33" t="s">
        <v>26</v>
      </c>
      <c r="E79" s="35" t="s">
        <v>553</v>
      </c>
      <c r="J79" s="34">
        <f>0</f>
        <v>0</v>
      </c>
      <c r="K79" s="34">
        <f>0</f>
        <v>0</v>
      </c>
      <c r="L79" s="34">
        <f>0+L80+L84+L88+L92+L96</f>
        <v>0</v>
      </c>
      <c r="M79" s="34">
        <f>0+M80+M84+M88+M92+M96</f>
        <v>0</v>
      </c>
    </row>
    <row r="80" spans="1:16" x14ac:dyDescent="0.2">
      <c r="A80" t="s">
        <v>49</v>
      </c>
      <c r="B80" s="36" t="s">
        <v>115</v>
      </c>
      <c r="C80" s="36" t="s">
        <v>563</v>
      </c>
      <c r="D80" s="37" t="s">
        <v>5</v>
      </c>
      <c r="E80" s="13" t="s">
        <v>568</v>
      </c>
      <c r="F80" s="38" t="s">
        <v>288</v>
      </c>
      <c r="G80" s="39">
        <v>10</v>
      </c>
      <c r="H80" s="38">
        <v>0</v>
      </c>
      <c r="I80" s="38">
        <f>ROUND(G80*H80,6)</f>
        <v>0</v>
      </c>
      <c r="L80" s="40">
        <v>0</v>
      </c>
      <c r="M80" s="34">
        <f>ROUND(ROUND(L80,2)*ROUND(G80,3),2)</f>
        <v>0</v>
      </c>
      <c r="N80" s="38" t="s">
        <v>505</v>
      </c>
      <c r="O80">
        <f>(M80*21)/100</f>
        <v>0</v>
      </c>
      <c r="P80" t="s">
        <v>27</v>
      </c>
    </row>
    <row r="81" spans="1:16" x14ac:dyDescent="0.2">
      <c r="A81" s="37" t="s">
        <v>54</v>
      </c>
      <c r="E81" s="41" t="s">
        <v>506</v>
      </c>
    </row>
    <row r="82" spans="1:16" x14ac:dyDescent="0.2">
      <c r="A82" s="37" t="s">
        <v>55</v>
      </c>
      <c r="E82" s="42" t="s">
        <v>507</v>
      </c>
    </row>
    <row r="83" spans="1:16" x14ac:dyDescent="0.2">
      <c r="A83" t="s">
        <v>57</v>
      </c>
      <c r="E83" s="41" t="s">
        <v>58</v>
      </c>
    </row>
    <row r="84" spans="1:16" x14ac:dyDescent="0.2">
      <c r="A84" t="s">
        <v>49</v>
      </c>
      <c r="B84" s="36" t="s">
        <v>118</v>
      </c>
      <c r="C84" s="36" t="s">
        <v>565</v>
      </c>
      <c r="D84" s="37" t="s">
        <v>5</v>
      </c>
      <c r="E84" s="13" t="s">
        <v>566</v>
      </c>
      <c r="F84" s="38" t="s">
        <v>288</v>
      </c>
      <c r="G84" s="39">
        <v>10</v>
      </c>
      <c r="H84" s="38">
        <v>0</v>
      </c>
      <c r="I84" s="38">
        <f>ROUND(G84*H84,6)</f>
        <v>0</v>
      </c>
      <c r="L84" s="40">
        <v>0</v>
      </c>
      <c r="M84" s="34">
        <f>ROUND(ROUND(L84,2)*ROUND(G84,3),2)</f>
        <v>0</v>
      </c>
      <c r="N84" s="38" t="s">
        <v>505</v>
      </c>
      <c r="O84">
        <f>(M84*21)/100</f>
        <v>0</v>
      </c>
      <c r="P84" t="s">
        <v>27</v>
      </c>
    </row>
    <row r="85" spans="1:16" x14ac:dyDescent="0.2">
      <c r="A85" s="37" t="s">
        <v>54</v>
      </c>
      <c r="E85" s="41" t="s">
        <v>506</v>
      </c>
    </row>
    <row r="86" spans="1:16" x14ac:dyDescent="0.2">
      <c r="A86" s="37" t="s">
        <v>55</v>
      </c>
      <c r="E86" s="42" t="s">
        <v>507</v>
      </c>
    </row>
    <row r="87" spans="1:16" x14ac:dyDescent="0.2">
      <c r="A87" t="s">
        <v>57</v>
      </c>
      <c r="E87" s="41" t="s">
        <v>58</v>
      </c>
    </row>
    <row r="88" spans="1:16" x14ac:dyDescent="0.2">
      <c r="A88" t="s">
        <v>49</v>
      </c>
      <c r="B88" s="36" t="s">
        <v>122</v>
      </c>
      <c r="C88" s="36" t="s">
        <v>569</v>
      </c>
      <c r="D88" s="37" t="s">
        <v>5</v>
      </c>
      <c r="E88" s="13" t="s">
        <v>570</v>
      </c>
      <c r="F88" s="38" t="s">
        <v>543</v>
      </c>
      <c r="G88" s="39">
        <v>5</v>
      </c>
      <c r="H88" s="38">
        <v>0</v>
      </c>
      <c r="I88" s="38">
        <f>ROUND(G88*H88,6)</f>
        <v>0</v>
      </c>
      <c r="L88" s="40">
        <v>0</v>
      </c>
      <c r="M88" s="34">
        <f>ROUND(ROUND(L88,2)*ROUND(G88,3),2)</f>
        <v>0</v>
      </c>
      <c r="N88" s="38" t="s">
        <v>505</v>
      </c>
      <c r="O88">
        <f>(M88*21)/100</f>
        <v>0</v>
      </c>
      <c r="P88" t="s">
        <v>27</v>
      </c>
    </row>
    <row r="89" spans="1:16" x14ac:dyDescent="0.2">
      <c r="A89" s="37" t="s">
        <v>54</v>
      </c>
      <c r="E89" s="41" t="s">
        <v>506</v>
      </c>
    </row>
    <row r="90" spans="1:16" x14ac:dyDescent="0.2">
      <c r="A90" s="37" t="s">
        <v>55</v>
      </c>
      <c r="E90" s="42" t="s">
        <v>507</v>
      </c>
    </row>
    <row r="91" spans="1:16" x14ac:dyDescent="0.2">
      <c r="A91" t="s">
        <v>57</v>
      </c>
      <c r="E91" s="41" t="s">
        <v>58</v>
      </c>
    </row>
    <row r="92" spans="1:16" x14ac:dyDescent="0.2">
      <c r="A92" t="s">
        <v>49</v>
      </c>
      <c r="B92" s="36" t="s">
        <v>125</v>
      </c>
      <c r="C92" s="36" t="s">
        <v>571</v>
      </c>
      <c r="D92" s="37" t="s">
        <v>5</v>
      </c>
      <c r="E92" s="13" t="s">
        <v>572</v>
      </c>
      <c r="F92" s="38" t="s">
        <v>288</v>
      </c>
      <c r="G92" s="39">
        <v>6200</v>
      </c>
      <c r="H92" s="38">
        <v>0</v>
      </c>
      <c r="I92" s="38">
        <f>ROUND(G92*H92,6)</f>
        <v>0</v>
      </c>
      <c r="L92" s="40">
        <v>0</v>
      </c>
      <c r="M92" s="34">
        <f>ROUND(ROUND(L92,2)*ROUND(G92,3),2)</f>
        <v>0</v>
      </c>
      <c r="N92" s="38" t="s">
        <v>505</v>
      </c>
      <c r="O92">
        <f>(M92*21)/100</f>
        <v>0</v>
      </c>
      <c r="P92" t="s">
        <v>27</v>
      </c>
    </row>
    <row r="93" spans="1:16" x14ac:dyDescent="0.2">
      <c r="A93" s="37" t="s">
        <v>54</v>
      </c>
      <c r="E93" s="41" t="s">
        <v>506</v>
      </c>
    </row>
    <row r="94" spans="1:16" x14ac:dyDescent="0.2">
      <c r="A94" s="37" t="s">
        <v>55</v>
      </c>
      <c r="E94" s="42" t="s">
        <v>507</v>
      </c>
    </row>
    <row r="95" spans="1:16" x14ac:dyDescent="0.2">
      <c r="A95" t="s">
        <v>57</v>
      </c>
      <c r="E95" s="41" t="s">
        <v>58</v>
      </c>
    </row>
    <row r="96" spans="1:16" x14ac:dyDescent="0.2">
      <c r="A96" t="s">
        <v>49</v>
      </c>
      <c r="B96" s="36" t="s">
        <v>129</v>
      </c>
      <c r="C96" s="36" t="s">
        <v>595</v>
      </c>
      <c r="D96" s="37" t="s">
        <v>5</v>
      </c>
      <c r="E96" s="13" t="s">
        <v>596</v>
      </c>
      <c r="F96" s="38" t="s">
        <v>597</v>
      </c>
      <c r="G96" s="39">
        <v>144</v>
      </c>
      <c r="H96" s="38">
        <v>0</v>
      </c>
      <c r="I96" s="38">
        <f>ROUND(G96*H96,6)</f>
        <v>0</v>
      </c>
      <c r="L96" s="40">
        <v>0</v>
      </c>
      <c r="M96" s="34">
        <f>ROUND(ROUND(L96,2)*ROUND(G96,3),2)</f>
        <v>0</v>
      </c>
      <c r="N96" s="38" t="s">
        <v>269</v>
      </c>
      <c r="O96">
        <f>(M96*21)/100</f>
        <v>0</v>
      </c>
      <c r="P96" t="s">
        <v>27</v>
      </c>
    </row>
    <row r="97" spans="1:16" x14ac:dyDescent="0.2">
      <c r="A97" s="37" t="s">
        <v>54</v>
      </c>
      <c r="E97" s="41" t="s">
        <v>506</v>
      </c>
    </row>
    <row r="98" spans="1:16" x14ac:dyDescent="0.2">
      <c r="A98" s="37" t="s">
        <v>55</v>
      </c>
      <c r="E98" s="42" t="s">
        <v>507</v>
      </c>
    </row>
    <row r="99" spans="1:16" ht="153" x14ac:dyDescent="0.2">
      <c r="A99" t="s">
        <v>57</v>
      </c>
      <c r="E99" s="41" t="s">
        <v>644</v>
      </c>
    </row>
    <row r="100" spans="1:16" x14ac:dyDescent="0.2">
      <c r="A100" t="s">
        <v>46</v>
      </c>
      <c r="C100" s="33" t="s">
        <v>624</v>
      </c>
      <c r="E100" s="35" t="s">
        <v>625</v>
      </c>
      <c r="J100" s="34">
        <f>0</f>
        <v>0</v>
      </c>
      <c r="K100" s="34">
        <f>0</f>
        <v>0</v>
      </c>
      <c r="L100" s="34">
        <f>0+L101+L105+L109+L113</f>
        <v>0</v>
      </c>
      <c r="M100" s="34">
        <f>0+M101+M105+M109+M113</f>
        <v>0</v>
      </c>
    </row>
    <row r="101" spans="1:16" ht="25.5" x14ac:dyDescent="0.2">
      <c r="A101" t="s">
        <v>49</v>
      </c>
      <c r="B101" s="36" t="s">
        <v>133</v>
      </c>
      <c r="C101" s="36" t="s">
        <v>626</v>
      </c>
      <c r="D101" s="37" t="s">
        <v>627</v>
      </c>
      <c r="E101" s="13" t="s">
        <v>628</v>
      </c>
      <c r="F101" s="38" t="s">
        <v>629</v>
      </c>
      <c r="G101" s="39">
        <v>0.5</v>
      </c>
      <c r="H101" s="38">
        <v>0</v>
      </c>
      <c r="I101" s="38">
        <f>ROUND(G101*H101,6)</f>
        <v>0</v>
      </c>
      <c r="L101" s="40">
        <v>0</v>
      </c>
      <c r="M101" s="34">
        <f>ROUND(ROUND(L101,2)*ROUND(G101,3),2)</f>
        <v>0</v>
      </c>
      <c r="N101" s="38" t="s">
        <v>269</v>
      </c>
      <c r="O101">
        <f>(M101*21)/100</f>
        <v>0</v>
      </c>
      <c r="P101" t="s">
        <v>27</v>
      </c>
    </row>
    <row r="102" spans="1:16" x14ac:dyDescent="0.2">
      <c r="A102" s="37" t="s">
        <v>54</v>
      </c>
      <c r="E102" s="41" t="s">
        <v>506</v>
      </c>
    </row>
    <row r="103" spans="1:16" x14ac:dyDescent="0.2">
      <c r="A103" s="37" t="s">
        <v>55</v>
      </c>
      <c r="E103" s="42" t="s">
        <v>507</v>
      </c>
    </row>
    <row r="104" spans="1:16" ht="140.25" x14ac:dyDescent="0.2">
      <c r="A104" t="s">
        <v>57</v>
      </c>
      <c r="E104" s="41" t="s">
        <v>645</v>
      </c>
    </row>
    <row r="105" spans="1:16" ht="25.5" x14ac:dyDescent="0.2">
      <c r="A105" t="s">
        <v>49</v>
      </c>
      <c r="B105" s="36" t="s">
        <v>137</v>
      </c>
      <c r="C105" s="36" t="s">
        <v>631</v>
      </c>
      <c r="D105" s="37" t="s">
        <v>632</v>
      </c>
      <c r="E105" s="13" t="s">
        <v>633</v>
      </c>
      <c r="F105" s="38" t="s">
        <v>629</v>
      </c>
      <c r="G105" s="39">
        <v>0.3</v>
      </c>
      <c r="H105" s="38">
        <v>0</v>
      </c>
      <c r="I105" s="38">
        <f>ROUND(G105*H105,6)</f>
        <v>0</v>
      </c>
      <c r="L105" s="40">
        <v>0</v>
      </c>
      <c r="M105" s="34">
        <f>ROUND(ROUND(L105,2)*ROUND(G105,3),2)</f>
        <v>0</v>
      </c>
      <c r="N105" s="38" t="s">
        <v>269</v>
      </c>
      <c r="O105">
        <f>(M105*21)/100</f>
        <v>0</v>
      </c>
      <c r="P105" t="s">
        <v>27</v>
      </c>
    </row>
    <row r="106" spans="1:16" x14ac:dyDescent="0.2">
      <c r="A106" s="37" t="s">
        <v>54</v>
      </c>
      <c r="E106" s="41" t="s">
        <v>506</v>
      </c>
    </row>
    <row r="107" spans="1:16" x14ac:dyDescent="0.2">
      <c r="A107" s="37" t="s">
        <v>55</v>
      </c>
      <c r="E107" s="42" t="s">
        <v>507</v>
      </c>
    </row>
    <row r="108" spans="1:16" ht="140.25" x14ac:dyDescent="0.2">
      <c r="A108" t="s">
        <v>57</v>
      </c>
      <c r="E108" s="41" t="s">
        <v>645</v>
      </c>
    </row>
    <row r="109" spans="1:16" ht="25.5" x14ac:dyDescent="0.2">
      <c r="A109" t="s">
        <v>49</v>
      </c>
      <c r="B109" s="36" t="s">
        <v>141</v>
      </c>
      <c r="C109" s="36" t="s">
        <v>634</v>
      </c>
      <c r="D109" s="37" t="s">
        <v>635</v>
      </c>
      <c r="E109" s="13" t="s">
        <v>636</v>
      </c>
      <c r="F109" s="38" t="s">
        <v>629</v>
      </c>
      <c r="G109" s="39">
        <v>0.3</v>
      </c>
      <c r="H109" s="38">
        <v>0</v>
      </c>
      <c r="I109" s="38">
        <f>ROUND(G109*H109,6)</f>
        <v>0</v>
      </c>
      <c r="L109" s="40">
        <v>0</v>
      </c>
      <c r="M109" s="34">
        <f>ROUND(ROUND(L109,2)*ROUND(G109,3),2)</f>
        <v>0</v>
      </c>
      <c r="N109" s="38" t="s">
        <v>269</v>
      </c>
      <c r="O109">
        <f>(M109*21)/100</f>
        <v>0</v>
      </c>
      <c r="P109" t="s">
        <v>27</v>
      </c>
    </row>
    <row r="110" spans="1:16" x14ac:dyDescent="0.2">
      <c r="A110" s="37" t="s">
        <v>54</v>
      </c>
      <c r="E110" s="41" t="s">
        <v>506</v>
      </c>
    </row>
    <row r="111" spans="1:16" x14ac:dyDescent="0.2">
      <c r="A111" s="37" t="s">
        <v>55</v>
      </c>
      <c r="E111" s="42" t="s">
        <v>507</v>
      </c>
    </row>
    <row r="112" spans="1:16" ht="140.25" x14ac:dyDescent="0.2">
      <c r="A112" t="s">
        <v>57</v>
      </c>
      <c r="E112" s="41" t="s">
        <v>645</v>
      </c>
    </row>
    <row r="113" spans="1:16" ht="25.5" x14ac:dyDescent="0.2">
      <c r="A113" t="s">
        <v>49</v>
      </c>
      <c r="B113" s="36" t="s">
        <v>145</v>
      </c>
      <c r="C113" s="36" t="s">
        <v>637</v>
      </c>
      <c r="D113" s="37" t="s">
        <v>638</v>
      </c>
      <c r="E113" s="13" t="s">
        <v>639</v>
      </c>
      <c r="F113" s="38" t="s">
        <v>629</v>
      </c>
      <c r="G113" s="39">
        <v>0.05</v>
      </c>
      <c r="H113" s="38">
        <v>0</v>
      </c>
      <c r="I113" s="38">
        <f>ROUND(G113*H113,6)</f>
        <v>0</v>
      </c>
      <c r="L113" s="40">
        <v>0</v>
      </c>
      <c r="M113" s="34">
        <f>ROUND(ROUND(L113,2)*ROUND(G113,3),2)</f>
        <v>0</v>
      </c>
      <c r="N113" s="38" t="s">
        <v>269</v>
      </c>
      <c r="O113">
        <f>(M113*21)/100</f>
        <v>0</v>
      </c>
      <c r="P113" t="s">
        <v>27</v>
      </c>
    </row>
    <row r="114" spans="1:16" x14ac:dyDescent="0.2">
      <c r="A114" s="37" t="s">
        <v>54</v>
      </c>
      <c r="E114" s="41" t="s">
        <v>506</v>
      </c>
    </row>
    <row r="115" spans="1:16" x14ac:dyDescent="0.2">
      <c r="A115" s="37" t="s">
        <v>55</v>
      </c>
      <c r="E115" s="42" t="s">
        <v>507</v>
      </c>
    </row>
    <row r="116" spans="1:16" ht="140.25" x14ac:dyDescent="0.2">
      <c r="A116" t="s">
        <v>57</v>
      </c>
      <c r="E116"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COUNTIFS(L8:L88,"=0",A8:A88,"P")+COUNTIFS(L8:L88,"",A8:A88,"P")+SUM(Q8:Q88)</f>
        <v>20</v>
      </c>
    </row>
    <row r="8" spans="1:20" x14ac:dyDescent="0.2">
      <c r="A8" t="s">
        <v>44</v>
      </c>
      <c r="C8" s="30" t="s">
        <v>648</v>
      </c>
      <c r="E8" s="32" t="s">
        <v>647</v>
      </c>
      <c r="J8" s="31">
        <f>0+J9+J66+J75</f>
        <v>0</v>
      </c>
      <c r="K8" s="31">
        <f>0+K9+K66+K75</f>
        <v>0</v>
      </c>
      <c r="L8" s="31">
        <f>0+L9+L66+L75</f>
        <v>0</v>
      </c>
      <c r="M8" s="31">
        <f>0+M9+M66+M75</f>
        <v>0</v>
      </c>
    </row>
    <row r="9" spans="1:20" x14ac:dyDescent="0.2">
      <c r="A9" t="s">
        <v>46</v>
      </c>
      <c r="C9" s="33" t="s">
        <v>47</v>
      </c>
      <c r="E9" s="35" t="s">
        <v>649</v>
      </c>
      <c r="J9" s="34">
        <f>0</f>
        <v>0</v>
      </c>
      <c r="K9" s="34">
        <f>0</f>
        <v>0</v>
      </c>
      <c r="L9" s="34">
        <f>0+L10+L14+L18+L22+L26+L30+L34+L38+L42+L46+L50+L54+L58+L62</f>
        <v>0</v>
      </c>
      <c r="M9" s="34">
        <f>0+M10+M14+M18+M22+M26+M30+M34+M38+M42+M46+M50+M54+M58+M62</f>
        <v>0</v>
      </c>
    </row>
    <row r="10" spans="1:20" x14ac:dyDescent="0.2">
      <c r="A10" t="s">
        <v>49</v>
      </c>
      <c r="B10" s="36" t="s">
        <v>47</v>
      </c>
      <c r="C10" s="36" t="s">
        <v>197</v>
      </c>
      <c r="D10" s="37" t="s">
        <v>5</v>
      </c>
      <c r="E10" s="13" t="s">
        <v>198</v>
      </c>
      <c r="F10" s="38" t="s">
        <v>52</v>
      </c>
      <c r="G10" s="39">
        <v>4</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x14ac:dyDescent="0.2">
      <c r="A14" t="s">
        <v>49</v>
      </c>
      <c r="B14" s="36" t="s">
        <v>27</v>
      </c>
      <c r="C14" s="36" t="s">
        <v>201</v>
      </c>
      <c r="D14" s="37" t="s">
        <v>5</v>
      </c>
      <c r="E14" s="13" t="s">
        <v>202</v>
      </c>
      <c r="F14" s="38" t="s">
        <v>52</v>
      </c>
      <c r="G14" s="39">
        <v>4</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603</v>
      </c>
      <c r="D18" s="37" t="s">
        <v>5</v>
      </c>
      <c r="E18" s="13" t="s">
        <v>604</v>
      </c>
      <c r="F18" s="38" t="s">
        <v>52</v>
      </c>
      <c r="G18" s="39">
        <v>12</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49</v>
      </c>
      <c r="B22" s="36" t="s">
        <v>65</v>
      </c>
      <c r="C22" s="36" t="s">
        <v>605</v>
      </c>
      <c r="D22" s="37" t="s">
        <v>5</v>
      </c>
      <c r="E22" s="13" t="s">
        <v>606</v>
      </c>
      <c r="F22" s="38" t="s">
        <v>52</v>
      </c>
      <c r="G22" s="39">
        <v>12</v>
      </c>
      <c r="H22" s="38">
        <v>0</v>
      </c>
      <c r="I22" s="38">
        <f>ROUND(G22*H22,6)</f>
        <v>0</v>
      </c>
      <c r="L22" s="40">
        <v>0</v>
      </c>
      <c r="M22" s="34">
        <f>ROUND(ROUND(L22,2)*ROUND(G22,3),2)</f>
        <v>0</v>
      </c>
      <c r="N22" s="38" t="s">
        <v>505</v>
      </c>
      <c r="O22">
        <f>(M22*21)/100</f>
        <v>0</v>
      </c>
      <c r="P22" t="s">
        <v>27</v>
      </c>
    </row>
    <row r="23" spans="1:16" x14ac:dyDescent="0.2">
      <c r="A23" s="37" t="s">
        <v>54</v>
      </c>
      <c r="E23" s="41" t="s">
        <v>506</v>
      </c>
    </row>
    <row r="24" spans="1:16" x14ac:dyDescent="0.2">
      <c r="A24" s="37" t="s">
        <v>55</v>
      </c>
      <c r="E24" s="42" t="s">
        <v>507</v>
      </c>
    </row>
    <row r="25" spans="1:16" x14ac:dyDescent="0.2">
      <c r="A25" t="s">
        <v>57</v>
      </c>
      <c r="E25" s="41" t="s">
        <v>58</v>
      </c>
    </row>
    <row r="26" spans="1:16" x14ac:dyDescent="0.2">
      <c r="A26" t="s">
        <v>49</v>
      </c>
      <c r="B26" s="36" t="s">
        <v>69</v>
      </c>
      <c r="C26" s="36" t="s">
        <v>650</v>
      </c>
      <c r="D26" s="37" t="s">
        <v>5</v>
      </c>
      <c r="E26" s="13" t="s">
        <v>651</v>
      </c>
      <c r="F26" s="38" t="s">
        <v>52</v>
      </c>
      <c r="G26" s="39">
        <v>1</v>
      </c>
      <c r="H26" s="38">
        <v>0</v>
      </c>
      <c r="I26" s="38">
        <f>ROUND(G26*H26,6)</f>
        <v>0</v>
      </c>
      <c r="L26" s="40">
        <v>0</v>
      </c>
      <c r="M26" s="34">
        <f>ROUND(ROUND(L26,2)*ROUND(G26,3),2)</f>
        <v>0</v>
      </c>
      <c r="N26" s="38" t="s">
        <v>505</v>
      </c>
      <c r="O26">
        <f>(M26*21)/100</f>
        <v>0</v>
      </c>
      <c r="P26" t="s">
        <v>27</v>
      </c>
    </row>
    <row r="27" spans="1:16" x14ac:dyDescent="0.2">
      <c r="A27" s="37" t="s">
        <v>54</v>
      </c>
      <c r="E27" s="41" t="s">
        <v>506</v>
      </c>
    </row>
    <row r="28" spans="1:16" x14ac:dyDescent="0.2">
      <c r="A28" s="37" t="s">
        <v>55</v>
      </c>
      <c r="E28" s="42" t="s">
        <v>507</v>
      </c>
    </row>
    <row r="29" spans="1:16" x14ac:dyDescent="0.2">
      <c r="A29" t="s">
        <v>57</v>
      </c>
      <c r="E29" s="41" t="s">
        <v>58</v>
      </c>
    </row>
    <row r="30" spans="1:16" x14ac:dyDescent="0.2">
      <c r="A30" t="s">
        <v>49</v>
      </c>
      <c r="B30" s="36" t="s">
        <v>73</v>
      </c>
      <c r="C30" s="36" t="s">
        <v>652</v>
      </c>
      <c r="D30" s="37" t="s">
        <v>5</v>
      </c>
      <c r="E30" s="13" t="s">
        <v>653</v>
      </c>
      <c r="F30" s="38" t="s">
        <v>52</v>
      </c>
      <c r="G30" s="39">
        <v>1</v>
      </c>
      <c r="H30" s="38">
        <v>0</v>
      </c>
      <c r="I30" s="38">
        <f>ROUND(G30*H30,6)</f>
        <v>0</v>
      </c>
      <c r="L30" s="40">
        <v>0</v>
      </c>
      <c r="M30" s="34">
        <f>ROUND(ROUND(L30,2)*ROUND(G30,3),2)</f>
        <v>0</v>
      </c>
      <c r="N30" s="38" t="s">
        <v>505</v>
      </c>
      <c r="O30">
        <f>(M30*21)/100</f>
        <v>0</v>
      </c>
      <c r="P30" t="s">
        <v>27</v>
      </c>
    </row>
    <row r="31" spans="1:16" x14ac:dyDescent="0.2">
      <c r="A31" s="37" t="s">
        <v>54</v>
      </c>
      <c r="E31" s="41" t="s">
        <v>506</v>
      </c>
    </row>
    <row r="32" spans="1:16" x14ac:dyDescent="0.2">
      <c r="A32" s="37" t="s">
        <v>55</v>
      </c>
      <c r="E32" s="42" t="s">
        <v>507</v>
      </c>
    </row>
    <row r="33" spans="1:16" x14ac:dyDescent="0.2">
      <c r="A33" t="s">
        <v>57</v>
      </c>
      <c r="E33" s="41" t="s">
        <v>58</v>
      </c>
    </row>
    <row r="34" spans="1:16" ht="25.5" x14ac:dyDescent="0.2">
      <c r="A34" t="s">
        <v>49</v>
      </c>
      <c r="B34" s="36" t="s">
        <v>77</v>
      </c>
      <c r="C34" s="36" t="s">
        <v>654</v>
      </c>
      <c r="D34" s="37" t="s">
        <v>5</v>
      </c>
      <c r="E34" s="13" t="s">
        <v>655</v>
      </c>
      <c r="F34" s="38" t="s">
        <v>52</v>
      </c>
      <c r="G34" s="39">
        <v>2</v>
      </c>
      <c r="H34" s="38">
        <v>0</v>
      </c>
      <c r="I34" s="38">
        <f>ROUND(G34*H34,6)</f>
        <v>0</v>
      </c>
      <c r="L34" s="40">
        <v>0</v>
      </c>
      <c r="M34" s="34">
        <f>ROUND(ROUND(L34,2)*ROUND(G34,3),2)</f>
        <v>0</v>
      </c>
      <c r="N34" s="38" t="s">
        <v>505</v>
      </c>
      <c r="O34">
        <f>(M34*21)/100</f>
        <v>0</v>
      </c>
      <c r="P34" t="s">
        <v>27</v>
      </c>
    </row>
    <row r="35" spans="1:16" x14ac:dyDescent="0.2">
      <c r="A35" s="37" t="s">
        <v>54</v>
      </c>
      <c r="E35" s="41" t="s">
        <v>506</v>
      </c>
    </row>
    <row r="36" spans="1:16" x14ac:dyDescent="0.2">
      <c r="A36" s="37" t="s">
        <v>55</v>
      </c>
      <c r="E36" s="42" t="s">
        <v>507</v>
      </c>
    </row>
    <row r="37" spans="1:16" x14ac:dyDescent="0.2">
      <c r="A37" t="s">
        <v>57</v>
      </c>
      <c r="E37" s="41" t="s">
        <v>58</v>
      </c>
    </row>
    <row r="38" spans="1:16" ht="25.5" x14ac:dyDescent="0.2">
      <c r="A38" t="s">
        <v>49</v>
      </c>
      <c r="B38" s="36" t="s">
        <v>81</v>
      </c>
      <c r="C38" s="36" t="s">
        <v>656</v>
      </c>
      <c r="D38" s="37" t="s">
        <v>5</v>
      </c>
      <c r="E38" s="13" t="s">
        <v>657</v>
      </c>
      <c r="F38" s="38" t="s">
        <v>52</v>
      </c>
      <c r="G38" s="39">
        <v>2</v>
      </c>
      <c r="H38" s="38">
        <v>0</v>
      </c>
      <c r="I38" s="38">
        <f>ROUND(G38*H38,6)</f>
        <v>0</v>
      </c>
      <c r="L38" s="40">
        <v>0</v>
      </c>
      <c r="M38" s="34">
        <f>ROUND(ROUND(L38,2)*ROUND(G38,3),2)</f>
        <v>0</v>
      </c>
      <c r="N38" s="38" t="s">
        <v>505</v>
      </c>
      <c r="O38">
        <f>(M38*21)/100</f>
        <v>0</v>
      </c>
      <c r="P38" t="s">
        <v>27</v>
      </c>
    </row>
    <row r="39" spans="1:16" x14ac:dyDescent="0.2">
      <c r="A39" s="37" t="s">
        <v>54</v>
      </c>
      <c r="E39" s="41" t="s">
        <v>506</v>
      </c>
    </row>
    <row r="40" spans="1:16" x14ac:dyDescent="0.2">
      <c r="A40" s="37" t="s">
        <v>55</v>
      </c>
      <c r="E40" s="42" t="s">
        <v>507</v>
      </c>
    </row>
    <row r="41" spans="1:16" x14ac:dyDescent="0.2">
      <c r="A41" t="s">
        <v>57</v>
      </c>
      <c r="E41" s="41" t="s">
        <v>58</v>
      </c>
    </row>
    <row r="42" spans="1:16" x14ac:dyDescent="0.2">
      <c r="A42" t="s">
        <v>49</v>
      </c>
      <c r="B42" s="36" t="s">
        <v>85</v>
      </c>
      <c r="C42" s="36" t="s">
        <v>658</v>
      </c>
      <c r="D42" s="37" t="s">
        <v>5</v>
      </c>
      <c r="E42" s="13" t="s">
        <v>659</v>
      </c>
      <c r="F42" s="38" t="s">
        <v>52</v>
      </c>
      <c r="G42" s="39">
        <v>2</v>
      </c>
      <c r="H42" s="38">
        <v>0</v>
      </c>
      <c r="I42" s="38">
        <f>ROUND(G42*H42,6)</f>
        <v>0</v>
      </c>
      <c r="L42" s="40">
        <v>0</v>
      </c>
      <c r="M42" s="34">
        <f>ROUND(ROUND(L42,2)*ROUND(G42,3),2)</f>
        <v>0</v>
      </c>
      <c r="N42" s="38" t="s">
        <v>505</v>
      </c>
      <c r="O42">
        <f>(M42*21)/100</f>
        <v>0</v>
      </c>
      <c r="P42" t="s">
        <v>27</v>
      </c>
    </row>
    <row r="43" spans="1:16" x14ac:dyDescent="0.2">
      <c r="A43" s="37" t="s">
        <v>54</v>
      </c>
      <c r="E43" s="41" t="s">
        <v>506</v>
      </c>
    </row>
    <row r="44" spans="1:16" x14ac:dyDescent="0.2">
      <c r="A44" s="37" t="s">
        <v>55</v>
      </c>
      <c r="E44" s="42" t="s">
        <v>507</v>
      </c>
    </row>
    <row r="45" spans="1:16" x14ac:dyDescent="0.2">
      <c r="A45" t="s">
        <v>57</v>
      </c>
      <c r="E45" s="41" t="s">
        <v>58</v>
      </c>
    </row>
    <row r="46" spans="1:16" ht="25.5" x14ac:dyDescent="0.2">
      <c r="A46" t="s">
        <v>49</v>
      </c>
      <c r="B46" s="36" t="s">
        <v>88</v>
      </c>
      <c r="C46" s="36" t="s">
        <v>660</v>
      </c>
      <c r="D46" s="37" t="s">
        <v>5</v>
      </c>
      <c r="E46" s="13" t="s">
        <v>661</v>
      </c>
      <c r="F46" s="38" t="s">
        <v>52</v>
      </c>
      <c r="G46" s="39">
        <v>1</v>
      </c>
      <c r="H46" s="38">
        <v>0</v>
      </c>
      <c r="I46" s="38">
        <f>ROUND(G46*H46,6)</f>
        <v>0</v>
      </c>
      <c r="L46" s="40">
        <v>0</v>
      </c>
      <c r="M46" s="34">
        <f>ROUND(ROUND(L46,2)*ROUND(G46,3),2)</f>
        <v>0</v>
      </c>
      <c r="N46" s="38" t="s">
        <v>505</v>
      </c>
      <c r="O46">
        <f>(M46*21)/100</f>
        <v>0</v>
      </c>
      <c r="P46" t="s">
        <v>27</v>
      </c>
    </row>
    <row r="47" spans="1:16" x14ac:dyDescent="0.2">
      <c r="A47" s="37" t="s">
        <v>54</v>
      </c>
      <c r="E47" s="41" t="s">
        <v>506</v>
      </c>
    </row>
    <row r="48" spans="1:16" x14ac:dyDescent="0.2">
      <c r="A48" s="37" t="s">
        <v>55</v>
      </c>
      <c r="E48" s="42" t="s">
        <v>507</v>
      </c>
    </row>
    <row r="49" spans="1:16" x14ac:dyDescent="0.2">
      <c r="A49" t="s">
        <v>57</v>
      </c>
      <c r="E49" s="41" t="s">
        <v>58</v>
      </c>
    </row>
    <row r="50" spans="1:16" x14ac:dyDescent="0.2">
      <c r="A50" t="s">
        <v>49</v>
      </c>
      <c r="B50" s="36" t="s">
        <v>91</v>
      </c>
      <c r="C50" s="36" t="s">
        <v>662</v>
      </c>
      <c r="D50" s="37" t="s">
        <v>5</v>
      </c>
      <c r="E50" s="13" t="s">
        <v>663</v>
      </c>
      <c r="F50" s="38" t="s">
        <v>52</v>
      </c>
      <c r="G50" s="39">
        <v>1</v>
      </c>
      <c r="H50" s="38">
        <v>0</v>
      </c>
      <c r="I50" s="38">
        <f>ROUND(G50*H50,6)</f>
        <v>0</v>
      </c>
      <c r="L50" s="40">
        <v>0</v>
      </c>
      <c r="M50" s="34">
        <f>ROUND(ROUND(L50,2)*ROUND(G50,3),2)</f>
        <v>0</v>
      </c>
      <c r="N50" s="38" t="s">
        <v>505</v>
      </c>
      <c r="O50">
        <f>(M50*21)/100</f>
        <v>0</v>
      </c>
      <c r="P50" t="s">
        <v>27</v>
      </c>
    </row>
    <row r="51" spans="1:16" x14ac:dyDescent="0.2">
      <c r="A51" s="37" t="s">
        <v>54</v>
      </c>
      <c r="E51" s="41" t="s">
        <v>506</v>
      </c>
    </row>
    <row r="52" spans="1:16" x14ac:dyDescent="0.2">
      <c r="A52" s="37" t="s">
        <v>55</v>
      </c>
      <c r="E52" s="42" t="s">
        <v>507</v>
      </c>
    </row>
    <row r="53" spans="1:16" x14ac:dyDescent="0.2">
      <c r="A53" t="s">
        <v>57</v>
      </c>
      <c r="E53" s="41" t="s">
        <v>58</v>
      </c>
    </row>
    <row r="54" spans="1:16" ht="25.5" x14ac:dyDescent="0.2">
      <c r="A54" t="s">
        <v>49</v>
      </c>
      <c r="B54" s="36" t="s">
        <v>95</v>
      </c>
      <c r="C54" s="36" t="s">
        <v>664</v>
      </c>
      <c r="D54" s="37" t="s">
        <v>5</v>
      </c>
      <c r="E54" s="13" t="s">
        <v>665</v>
      </c>
      <c r="F54" s="38" t="s">
        <v>52</v>
      </c>
      <c r="G54" s="39">
        <v>1</v>
      </c>
      <c r="H54" s="38">
        <v>0</v>
      </c>
      <c r="I54" s="38">
        <f>ROUND(G54*H54,6)</f>
        <v>0</v>
      </c>
      <c r="L54" s="40">
        <v>0</v>
      </c>
      <c r="M54" s="34">
        <f>ROUND(ROUND(L54,2)*ROUND(G54,3),2)</f>
        <v>0</v>
      </c>
      <c r="N54" s="38" t="s">
        <v>505</v>
      </c>
      <c r="O54">
        <f>(M54*21)/100</f>
        <v>0</v>
      </c>
      <c r="P54" t="s">
        <v>27</v>
      </c>
    </row>
    <row r="55" spans="1:16" x14ac:dyDescent="0.2">
      <c r="A55" s="37" t="s">
        <v>54</v>
      </c>
      <c r="E55" s="41" t="s">
        <v>506</v>
      </c>
    </row>
    <row r="56" spans="1:16" x14ac:dyDescent="0.2">
      <c r="A56" s="37" t="s">
        <v>55</v>
      </c>
      <c r="E56" s="42" t="s">
        <v>507</v>
      </c>
    </row>
    <row r="57" spans="1:16" x14ac:dyDescent="0.2">
      <c r="A57" t="s">
        <v>57</v>
      </c>
      <c r="E57" s="41" t="s">
        <v>58</v>
      </c>
    </row>
    <row r="58" spans="1:16" x14ac:dyDescent="0.2">
      <c r="A58" t="s">
        <v>49</v>
      </c>
      <c r="B58" s="36" t="s">
        <v>98</v>
      </c>
      <c r="C58" s="36" t="s">
        <v>666</v>
      </c>
      <c r="D58" s="37" t="s">
        <v>5</v>
      </c>
      <c r="E58" s="13" t="s">
        <v>667</v>
      </c>
      <c r="F58" s="38" t="s">
        <v>52</v>
      </c>
      <c r="G58" s="39">
        <v>1</v>
      </c>
      <c r="H58" s="38">
        <v>0</v>
      </c>
      <c r="I58" s="38">
        <f>ROUND(G58*H58,6)</f>
        <v>0</v>
      </c>
      <c r="L58" s="40">
        <v>0</v>
      </c>
      <c r="M58" s="34">
        <f>ROUND(ROUND(L58,2)*ROUND(G58,3),2)</f>
        <v>0</v>
      </c>
      <c r="N58" s="38" t="s">
        <v>505</v>
      </c>
      <c r="O58">
        <f>(M58*21)/100</f>
        <v>0</v>
      </c>
      <c r="P58" t="s">
        <v>27</v>
      </c>
    </row>
    <row r="59" spans="1:16" x14ac:dyDescent="0.2">
      <c r="A59" s="37" t="s">
        <v>54</v>
      </c>
      <c r="E59" s="41" t="s">
        <v>506</v>
      </c>
    </row>
    <row r="60" spans="1:16" x14ac:dyDescent="0.2">
      <c r="A60" s="37" t="s">
        <v>55</v>
      </c>
      <c r="E60" s="42" t="s">
        <v>507</v>
      </c>
    </row>
    <row r="61" spans="1:16" x14ac:dyDescent="0.2">
      <c r="A61" t="s">
        <v>57</v>
      </c>
      <c r="E61" s="41" t="s">
        <v>58</v>
      </c>
    </row>
    <row r="62" spans="1:16" x14ac:dyDescent="0.2">
      <c r="A62" t="s">
        <v>49</v>
      </c>
      <c r="B62" s="36" t="s">
        <v>101</v>
      </c>
      <c r="C62" s="36" t="s">
        <v>668</v>
      </c>
      <c r="D62" s="37" t="s">
        <v>5</v>
      </c>
      <c r="E62" s="13" t="s">
        <v>669</v>
      </c>
      <c r="F62" s="38" t="s">
        <v>52</v>
      </c>
      <c r="G62" s="39">
        <v>6</v>
      </c>
      <c r="H62" s="38">
        <v>0</v>
      </c>
      <c r="I62" s="38">
        <f>ROUND(G62*H62,6)</f>
        <v>0</v>
      </c>
      <c r="L62" s="40">
        <v>0</v>
      </c>
      <c r="M62" s="34">
        <f>ROUND(ROUND(L62,2)*ROUND(G62,3),2)</f>
        <v>0</v>
      </c>
      <c r="N62" s="38" t="s">
        <v>505</v>
      </c>
      <c r="O62">
        <f>(M62*21)/100</f>
        <v>0</v>
      </c>
      <c r="P62" t="s">
        <v>27</v>
      </c>
    </row>
    <row r="63" spans="1:16" x14ac:dyDescent="0.2">
      <c r="A63" s="37" t="s">
        <v>54</v>
      </c>
      <c r="E63" s="41" t="s">
        <v>506</v>
      </c>
    </row>
    <row r="64" spans="1:16" x14ac:dyDescent="0.2">
      <c r="A64" s="37" t="s">
        <v>55</v>
      </c>
      <c r="E64" s="42" t="s">
        <v>507</v>
      </c>
    </row>
    <row r="65" spans="1:16" x14ac:dyDescent="0.2">
      <c r="A65" t="s">
        <v>57</v>
      </c>
      <c r="E65" s="41" t="s">
        <v>58</v>
      </c>
    </row>
    <row r="66" spans="1:16" x14ac:dyDescent="0.2">
      <c r="A66" t="s">
        <v>46</v>
      </c>
      <c r="C66" s="33" t="s">
        <v>607</v>
      </c>
      <c r="E66" s="35" t="s">
        <v>608</v>
      </c>
      <c r="J66" s="34">
        <f>0</f>
        <v>0</v>
      </c>
      <c r="K66" s="34">
        <f>0</f>
        <v>0</v>
      </c>
      <c r="L66" s="34">
        <f>0+L67+L71</f>
        <v>0</v>
      </c>
      <c r="M66" s="34">
        <f>0+M67+M71</f>
        <v>0</v>
      </c>
    </row>
    <row r="67" spans="1:16" x14ac:dyDescent="0.2">
      <c r="A67" t="s">
        <v>49</v>
      </c>
      <c r="B67" s="36" t="s">
        <v>105</v>
      </c>
      <c r="C67" s="36" t="s">
        <v>267</v>
      </c>
      <c r="D67" s="37" t="s">
        <v>5</v>
      </c>
      <c r="E67" s="13" t="s">
        <v>613</v>
      </c>
      <c r="F67" s="38" t="s">
        <v>52</v>
      </c>
      <c r="G67" s="39">
        <v>1</v>
      </c>
      <c r="H67" s="38">
        <v>0</v>
      </c>
      <c r="I67" s="38">
        <f>ROUND(G67*H67,6)</f>
        <v>0</v>
      </c>
      <c r="L67" s="40">
        <v>0</v>
      </c>
      <c r="M67" s="34">
        <f>ROUND(ROUND(L67,2)*ROUND(G67,3),2)</f>
        <v>0</v>
      </c>
      <c r="N67" s="38" t="s">
        <v>269</v>
      </c>
      <c r="O67">
        <f>(M67*21)/100</f>
        <v>0</v>
      </c>
      <c r="P67" t="s">
        <v>27</v>
      </c>
    </row>
    <row r="68" spans="1:16" x14ac:dyDescent="0.2">
      <c r="A68" s="37" t="s">
        <v>54</v>
      </c>
      <c r="E68" s="41" t="s">
        <v>506</v>
      </c>
    </row>
    <row r="69" spans="1:16" x14ac:dyDescent="0.2">
      <c r="A69" s="37" t="s">
        <v>55</v>
      </c>
      <c r="E69" s="42" t="s">
        <v>507</v>
      </c>
    </row>
    <row r="70" spans="1:16" x14ac:dyDescent="0.2">
      <c r="A70" t="s">
        <v>57</v>
      </c>
      <c r="E70" s="41" t="s">
        <v>670</v>
      </c>
    </row>
    <row r="71" spans="1:16" x14ac:dyDescent="0.2">
      <c r="A71" t="s">
        <v>49</v>
      </c>
      <c r="B71" s="36" t="s">
        <v>108</v>
      </c>
      <c r="C71" s="36" t="s">
        <v>272</v>
      </c>
      <c r="D71" s="37" t="s">
        <v>5</v>
      </c>
      <c r="E71" s="13" t="s">
        <v>622</v>
      </c>
      <c r="F71" s="38" t="s">
        <v>52</v>
      </c>
      <c r="G71" s="39">
        <v>1</v>
      </c>
      <c r="H71" s="38">
        <v>0</v>
      </c>
      <c r="I71" s="38">
        <f>ROUND(G71*H71,6)</f>
        <v>0</v>
      </c>
      <c r="L71" s="40">
        <v>0</v>
      </c>
      <c r="M71" s="34">
        <f>ROUND(ROUND(L71,2)*ROUND(G71,3),2)</f>
        <v>0</v>
      </c>
      <c r="N71" s="38" t="s">
        <v>269</v>
      </c>
      <c r="O71">
        <f>(M71*21)/100</f>
        <v>0</v>
      </c>
      <c r="P71" t="s">
        <v>27</v>
      </c>
    </row>
    <row r="72" spans="1:16" x14ac:dyDescent="0.2">
      <c r="A72" s="37" t="s">
        <v>54</v>
      </c>
      <c r="E72" s="41" t="s">
        <v>506</v>
      </c>
    </row>
    <row r="73" spans="1:16" x14ac:dyDescent="0.2">
      <c r="A73" s="37" t="s">
        <v>55</v>
      </c>
      <c r="E73" s="42" t="s">
        <v>507</v>
      </c>
    </row>
    <row r="74" spans="1:16" x14ac:dyDescent="0.2">
      <c r="A74" t="s">
        <v>57</v>
      </c>
      <c r="E74" s="41" t="s">
        <v>671</v>
      </c>
    </row>
    <row r="75" spans="1:16" x14ac:dyDescent="0.2">
      <c r="A75" t="s">
        <v>46</v>
      </c>
      <c r="C75" s="33" t="s">
        <v>624</v>
      </c>
      <c r="E75" s="35" t="s">
        <v>625</v>
      </c>
      <c r="J75" s="34">
        <f>0</f>
        <v>0</v>
      </c>
      <c r="K75" s="34">
        <f>0</f>
        <v>0</v>
      </c>
      <c r="L75" s="34">
        <f>0+L76+L80+L84+L88</f>
        <v>0</v>
      </c>
      <c r="M75" s="34">
        <f>0+M76+M80+M84+M88</f>
        <v>0</v>
      </c>
    </row>
    <row r="76" spans="1:16" ht="25.5" x14ac:dyDescent="0.2">
      <c r="A76" t="s">
        <v>49</v>
      </c>
      <c r="B76" s="36" t="s">
        <v>111</v>
      </c>
      <c r="C76" s="36" t="s">
        <v>626</v>
      </c>
      <c r="D76" s="37" t="s">
        <v>627</v>
      </c>
      <c r="E76" s="13" t="s">
        <v>628</v>
      </c>
      <c r="F76" s="38" t="s">
        <v>629</v>
      </c>
      <c r="G76" s="39">
        <v>0.5</v>
      </c>
      <c r="H76" s="38">
        <v>0</v>
      </c>
      <c r="I76" s="38">
        <f>ROUND(G76*H76,6)</f>
        <v>0</v>
      </c>
      <c r="L76" s="40">
        <v>0</v>
      </c>
      <c r="M76" s="34">
        <f>ROUND(ROUND(L76,2)*ROUND(G76,3),2)</f>
        <v>0</v>
      </c>
      <c r="N76" s="38" t="s">
        <v>269</v>
      </c>
      <c r="O76">
        <f>(M76*21)/100</f>
        <v>0</v>
      </c>
      <c r="P76" t="s">
        <v>27</v>
      </c>
    </row>
    <row r="77" spans="1:16" x14ac:dyDescent="0.2">
      <c r="A77" s="37" t="s">
        <v>54</v>
      </c>
      <c r="E77" s="41" t="s">
        <v>506</v>
      </c>
    </row>
    <row r="78" spans="1:16" x14ac:dyDescent="0.2">
      <c r="A78" s="37" t="s">
        <v>55</v>
      </c>
      <c r="E78" s="42" t="s">
        <v>507</v>
      </c>
    </row>
    <row r="79" spans="1:16" ht="140.25" x14ac:dyDescent="0.2">
      <c r="A79" t="s">
        <v>57</v>
      </c>
      <c r="E79" s="41" t="s">
        <v>645</v>
      </c>
    </row>
    <row r="80" spans="1:16" ht="25.5" x14ac:dyDescent="0.2">
      <c r="A80" t="s">
        <v>49</v>
      </c>
      <c r="B80" s="36" t="s">
        <v>115</v>
      </c>
      <c r="C80" s="36" t="s">
        <v>631</v>
      </c>
      <c r="D80" s="37" t="s">
        <v>632</v>
      </c>
      <c r="E80" s="13" t="s">
        <v>633</v>
      </c>
      <c r="F80" s="38" t="s">
        <v>629</v>
      </c>
      <c r="G80" s="39">
        <v>0.3</v>
      </c>
      <c r="H80" s="38">
        <v>0</v>
      </c>
      <c r="I80" s="38">
        <f>ROUND(G80*H80,6)</f>
        <v>0</v>
      </c>
      <c r="L80" s="40">
        <v>0</v>
      </c>
      <c r="M80" s="34">
        <f>ROUND(ROUND(L80,2)*ROUND(G80,3),2)</f>
        <v>0</v>
      </c>
      <c r="N80" s="38" t="s">
        <v>269</v>
      </c>
      <c r="O80">
        <f>(M80*21)/100</f>
        <v>0</v>
      </c>
      <c r="P80" t="s">
        <v>27</v>
      </c>
    </row>
    <row r="81" spans="1:16" x14ac:dyDescent="0.2">
      <c r="A81" s="37" t="s">
        <v>54</v>
      </c>
      <c r="E81" s="41" t="s">
        <v>506</v>
      </c>
    </row>
    <row r="82" spans="1:16" x14ac:dyDescent="0.2">
      <c r="A82" s="37" t="s">
        <v>55</v>
      </c>
      <c r="E82" s="42" t="s">
        <v>507</v>
      </c>
    </row>
    <row r="83" spans="1:16" ht="140.25" x14ac:dyDescent="0.2">
      <c r="A83" t="s">
        <v>57</v>
      </c>
      <c r="E83" s="41" t="s">
        <v>645</v>
      </c>
    </row>
    <row r="84" spans="1:16" ht="25.5" x14ac:dyDescent="0.2">
      <c r="A84" t="s">
        <v>49</v>
      </c>
      <c r="B84" s="36" t="s">
        <v>118</v>
      </c>
      <c r="C84" s="36" t="s">
        <v>634</v>
      </c>
      <c r="D84" s="37" t="s">
        <v>635</v>
      </c>
      <c r="E84" s="13" t="s">
        <v>636</v>
      </c>
      <c r="F84" s="38" t="s">
        <v>629</v>
      </c>
      <c r="G84" s="39">
        <v>0.3</v>
      </c>
      <c r="H84" s="38">
        <v>0</v>
      </c>
      <c r="I84" s="38">
        <f>ROUND(G84*H84,6)</f>
        <v>0</v>
      </c>
      <c r="L84" s="40">
        <v>0</v>
      </c>
      <c r="M84" s="34">
        <f>ROUND(ROUND(L84,2)*ROUND(G84,3),2)</f>
        <v>0</v>
      </c>
      <c r="N84" s="38" t="s">
        <v>269</v>
      </c>
      <c r="O84">
        <f>(M84*21)/100</f>
        <v>0</v>
      </c>
      <c r="P84" t="s">
        <v>27</v>
      </c>
    </row>
    <row r="85" spans="1:16" x14ac:dyDescent="0.2">
      <c r="A85" s="37" t="s">
        <v>54</v>
      </c>
      <c r="E85" s="41" t="s">
        <v>506</v>
      </c>
    </row>
    <row r="86" spans="1:16" x14ac:dyDescent="0.2">
      <c r="A86" s="37" t="s">
        <v>55</v>
      </c>
      <c r="E86" s="42" t="s">
        <v>507</v>
      </c>
    </row>
    <row r="87" spans="1:16" ht="140.25" x14ac:dyDescent="0.2">
      <c r="A87" t="s">
        <v>57</v>
      </c>
      <c r="E87" s="41" t="s">
        <v>645</v>
      </c>
    </row>
    <row r="88" spans="1:16" ht="25.5" x14ac:dyDescent="0.2">
      <c r="A88" t="s">
        <v>49</v>
      </c>
      <c r="B88" s="36" t="s">
        <v>122</v>
      </c>
      <c r="C88" s="36" t="s">
        <v>637</v>
      </c>
      <c r="D88" s="37" t="s">
        <v>638</v>
      </c>
      <c r="E88" s="13" t="s">
        <v>639</v>
      </c>
      <c r="F88" s="38" t="s">
        <v>629</v>
      </c>
      <c r="G88" s="39">
        <v>0.05</v>
      </c>
      <c r="H88" s="38">
        <v>0</v>
      </c>
      <c r="I88" s="38">
        <f>ROUND(G88*H88,6)</f>
        <v>0</v>
      </c>
      <c r="L88" s="40">
        <v>0</v>
      </c>
      <c r="M88" s="34">
        <f>ROUND(ROUND(L88,2)*ROUND(G88,3),2)</f>
        <v>0</v>
      </c>
      <c r="N88" s="38" t="s">
        <v>269</v>
      </c>
      <c r="O88">
        <f>(M88*21)/100</f>
        <v>0</v>
      </c>
      <c r="P88" t="s">
        <v>27</v>
      </c>
    </row>
    <row r="89" spans="1:16" x14ac:dyDescent="0.2">
      <c r="A89" s="37" t="s">
        <v>54</v>
      </c>
      <c r="E89" s="41" t="s">
        <v>506</v>
      </c>
    </row>
    <row r="90" spans="1:16" x14ac:dyDescent="0.2">
      <c r="A90" s="37" t="s">
        <v>55</v>
      </c>
      <c r="E90" s="42" t="s">
        <v>507</v>
      </c>
    </row>
    <row r="91" spans="1:16" ht="140.25" x14ac:dyDescent="0.2">
      <c r="A91" t="s">
        <v>57</v>
      </c>
      <c r="E9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COUNTIFS(L8:L216,"=0",A8:A216,"P")+COUNTIFS(L8:L216,"",A8:A216,"P")+SUM(Q8:Q216)</f>
        <v>52</v>
      </c>
    </row>
    <row r="8" spans="1:20" x14ac:dyDescent="0.2">
      <c r="A8" t="s">
        <v>44</v>
      </c>
      <c r="C8" s="30" t="s">
        <v>674</v>
      </c>
      <c r="E8" s="32" t="s">
        <v>673</v>
      </c>
      <c r="J8" s="31">
        <f>0+J9+J194+J215</f>
        <v>0</v>
      </c>
      <c r="K8" s="31">
        <f>0+K9+K194+K215</f>
        <v>0</v>
      </c>
      <c r="L8" s="31">
        <f>0+L9+L194+L215</f>
        <v>0</v>
      </c>
      <c r="M8" s="31">
        <f>0+M9+M194+M215</f>
        <v>0</v>
      </c>
    </row>
    <row r="9" spans="1:20" x14ac:dyDescent="0.2">
      <c r="A9" t="s">
        <v>46</v>
      </c>
      <c r="C9" s="33" t="s">
        <v>333</v>
      </c>
      <c r="E9" s="35" t="s">
        <v>675</v>
      </c>
      <c r="J9" s="34">
        <f>0</f>
        <v>0</v>
      </c>
      <c r="K9" s="34">
        <f>0</f>
        <v>0</v>
      </c>
      <c r="L9" s="34">
        <f>0+L10+L14+L18+L22+L26+L30+L34+L38+L42+L46+L50+L54+L58+L62+L66+L70+L74+L78+L82+L86+L90+L94+L98+L102+L106+L110+L114+L118+L122+L126+L130+L134+L138+L142+L146+L150+L154+L158+L162+L166+L170+L174+L178+L182+L186+L190</f>
        <v>0</v>
      </c>
      <c r="M9" s="34">
        <f>0+M10+M14+M18+M22+M26+M30+M34+M38+M42+M46+M50+M54+M58+M62+M66+M70+M74+M78+M82+M86+M90+M94+M98+M102+M106+M110+M114+M118+M122+M126+M130+M134+M138+M142+M146+M150+M154+M158+M162+M166+M170+M174+M178+M182+M186+M190</f>
        <v>0</v>
      </c>
    </row>
    <row r="10" spans="1:20" x14ac:dyDescent="0.2">
      <c r="A10" t="s">
        <v>49</v>
      </c>
      <c r="B10" s="36" t="s">
        <v>47</v>
      </c>
      <c r="C10" s="36" t="s">
        <v>676</v>
      </c>
      <c r="D10" s="37" t="s">
        <v>5</v>
      </c>
      <c r="E10" s="13" t="s">
        <v>677</v>
      </c>
      <c r="F10" s="38" t="s">
        <v>52</v>
      </c>
      <c r="G10" s="39">
        <v>1</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5</v>
      </c>
    </row>
    <row r="13" spans="1:20" ht="191.25" x14ac:dyDescent="0.2">
      <c r="A13" t="s">
        <v>57</v>
      </c>
      <c r="E13" s="41" t="s">
        <v>678</v>
      </c>
    </row>
    <row r="14" spans="1:20" x14ac:dyDescent="0.2">
      <c r="A14" t="s">
        <v>49</v>
      </c>
      <c r="B14" s="36" t="s">
        <v>27</v>
      </c>
      <c r="C14" s="36" t="s">
        <v>679</v>
      </c>
      <c r="D14" s="37" t="s">
        <v>5</v>
      </c>
      <c r="E14" s="13" t="s">
        <v>181</v>
      </c>
      <c r="F14" s="38" t="s">
        <v>52</v>
      </c>
      <c r="G14" s="39">
        <v>6</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5</v>
      </c>
    </row>
    <row r="17" spans="1:16" ht="89.25" x14ac:dyDescent="0.2">
      <c r="A17" t="s">
        <v>57</v>
      </c>
      <c r="E17" s="41" t="s">
        <v>680</v>
      </c>
    </row>
    <row r="18" spans="1:16" x14ac:dyDescent="0.2">
      <c r="A18" t="s">
        <v>49</v>
      </c>
      <c r="B18" s="36" t="s">
        <v>26</v>
      </c>
      <c r="C18" s="36" t="s">
        <v>681</v>
      </c>
      <c r="D18" s="37" t="s">
        <v>5</v>
      </c>
      <c r="E18" s="13" t="s">
        <v>682</v>
      </c>
      <c r="F18" s="38" t="s">
        <v>52</v>
      </c>
      <c r="G18" s="39">
        <v>2</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5</v>
      </c>
    </row>
    <row r="21" spans="1:16" ht="114.75" x14ac:dyDescent="0.2">
      <c r="A21" t="s">
        <v>57</v>
      </c>
      <c r="E21" s="41" t="s">
        <v>683</v>
      </c>
    </row>
    <row r="22" spans="1:16" x14ac:dyDescent="0.2">
      <c r="A22" t="s">
        <v>49</v>
      </c>
      <c r="B22" s="36" t="s">
        <v>65</v>
      </c>
      <c r="C22" s="36" t="s">
        <v>684</v>
      </c>
      <c r="D22" s="37" t="s">
        <v>5</v>
      </c>
      <c r="E22" s="13" t="s">
        <v>685</v>
      </c>
      <c r="F22" s="38" t="s">
        <v>52</v>
      </c>
      <c r="G22" s="39">
        <v>2</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5</v>
      </c>
    </row>
    <row r="25" spans="1:16" ht="140.25" x14ac:dyDescent="0.2">
      <c r="A25" t="s">
        <v>57</v>
      </c>
      <c r="E25" s="41" t="s">
        <v>686</v>
      </c>
    </row>
    <row r="26" spans="1:16" x14ac:dyDescent="0.2">
      <c r="A26" t="s">
        <v>49</v>
      </c>
      <c r="B26" s="36" t="s">
        <v>69</v>
      </c>
      <c r="C26" s="36" t="s">
        <v>687</v>
      </c>
      <c r="D26" s="37" t="s">
        <v>5</v>
      </c>
      <c r="E26" s="13" t="s">
        <v>688</v>
      </c>
      <c r="F26" s="38" t="s">
        <v>52</v>
      </c>
      <c r="G26" s="39">
        <v>1</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5</v>
      </c>
    </row>
    <row r="29" spans="1:16" ht="114.75" x14ac:dyDescent="0.2">
      <c r="A29" t="s">
        <v>57</v>
      </c>
      <c r="E29" s="41" t="s">
        <v>683</v>
      </c>
    </row>
    <row r="30" spans="1:16" x14ac:dyDescent="0.2">
      <c r="A30" t="s">
        <v>49</v>
      </c>
      <c r="B30" s="36" t="s">
        <v>73</v>
      </c>
      <c r="C30" s="36" t="s">
        <v>689</v>
      </c>
      <c r="D30" s="37" t="s">
        <v>5</v>
      </c>
      <c r="E30" s="13" t="s">
        <v>690</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5</v>
      </c>
    </row>
    <row r="33" spans="1:16" ht="178.5" x14ac:dyDescent="0.2">
      <c r="A33" t="s">
        <v>57</v>
      </c>
      <c r="E33" s="41" t="s">
        <v>691</v>
      </c>
    </row>
    <row r="34" spans="1:16" x14ac:dyDescent="0.2">
      <c r="A34" t="s">
        <v>49</v>
      </c>
      <c r="B34" s="36" t="s">
        <v>77</v>
      </c>
      <c r="C34" s="36" t="s">
        <v>692</v>
      </c>
      <c r="D34" s="37" t="s">
        <v>5</v>
      </c>
      <c r="E34" s="13" t="s">
        <v>693</v>
      </c>
      <c r="F34" s="38" t="s">
        <v>52</v>
      </c>
      <c r="G34" s="39">
        <v>3</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5</v>
      </c>
    </row>
    <row r="37" spans="1:16" ht="140.25" x14ac:dyDescent="0.2">
      <c r="A37" t="s">
        <v>57</v>
      </c>
      <c r="E37" s="41" t="s">
        <v>694</v>
      </c>
    </row>
    <row r="38" spans="1:16" x14ac:dyDescent="0.2">
      <c r="A38" t="s">
        <v>49</v>
      </c>
      <c r="B38" s="36" t="s">
        <v>81</v>
      </c>
      <c r="C38" s="36" t="s">
        <v>695</v>
      </c>
      <c r="D38" s="37" t="s">
        <v>5</v>
      </c>
      <c r="E38" s="13" t="s">
        <v>696</v>
      </c>
      <c r="F38" s="38" t="s">
        <v>52</v>
      </c>
      <c r="G38" s="39">
        <v>1</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5</v>
      </c>
    </row>
    <row r="41" spans="1:16" ht="140.25" x14ac:dyDescent="0.2">
      <c r="A41" t="s">
        <v>57</v>
      </c>
      <c r="E41" s="41" t="s">
        <v>697</v>
      </c>
    </row>
    <row r="42" spans="1:16" x14ac:dyDescent="0.2">
      <c r="A42" t="s">
        <v>49</v>
      </c>
      <c r="B42" s="36" t="s">
        <v>85</v>
      </c>
      <c r="C42" s="36" t="s">
        <v>698</v>
      </c>
      <c r="D42" s="37" t="s">
        <v>5</v>
      </c>
      <c r="E42" s="13" t="s">
        <v>699</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5</v>
      </c>
    </row>
    <row r="45" spans="1:16" ht="191.25" x14ac:dyDescent="0.2">
      <c r="A45" t="s">
        <v>57</v>
      </c>
      <c r="E45" s="41" t="s">
        <v>700</v>
      </c>
    </row>
    <row r="46" spans="1:16" x14ac:dyDescent="0.2">
      <c r="A46" t="s">
        <v>49</v>
      </c>
      <c r="B46" s="36" t="s">
        <v>88</v>
      </c>
      <c r="C46" s="36" t="s">
        <v>701</v>
      </c>
      <c r="D46" s="37" t="s">
        <v>5</v>
      </c>
      <c r="E46" s="13" t="s">
        <v>702</v>
      </c>
      <c r="F46" s="38" t="s">
        <v>52</v>
      </c>
      <c r="G46" s="39">
        <v>1</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5</v>
      </c>
    </row>
    <row r="49" spans="1:16" ht="140.25" x14ac:dyDescent="0.2">
      <c r="A49" t="s">
        <v>57</v>
      </c>
      <c r="E49" s="41" t="s">
        <v>703</v>
      </c>
    </row>
    <row r="50" spans="1:16" x14ac:dyDescent="0.2">
      <c r="A50" t="s">
        <v>49</v>
      </c>
      <c r="B50" s="36" t="s">
        <v>98</v>
      </c>
      <c r="C50" s="36" t="s">
        <v>704</v>
      </c>
      <c r="D50" s="37" t="s">
        <v>5</v>
      </c>
      <c r="E50" s="13" t="s">
        <v>705</v>
      </c>
      <c r="F50" s="38" t="s">
        <v>52</v>
      </c>
      <c r="G50" s="39">
        <v>2</v>
      </c>
      <c r="H50" s="38">
        <v>0</v>
      </c>
      <c r="I50" s="38">
        <f>ROUND(G50*H50,6)</f>
        <v>0</v>
      </c>
      <c r="L50" s="40">
        <v>0</v>
      </c>
      <c r="M50" s="34">
        <f>ROUND(ROUND(L50,2)*ROUND(G50,3),2)</f>
        <v>0</v>
      </c>
      <c r="N50" s="38" t="s">
        <v>53</v>
      </c>
      <c r="O50">
        <f>(M50*21)/100</f>
        <v>0</v>
      </c>
      <c r="P50" t="s">
        <v>27</v>
      </c>
    </row>
    <row r="51" spans="1:16" x14ac:dyDescent="0.2">
      <c r="A51" s="37" t="s">
        <v>54</v>
      </c>
      <c r="E51" s="41" t="s">
        <v>706</v>
      </c>
    </row>
    <row r="52" spans="1:16" x14ac:dyDescent="0.2">
      <c r="A52" s="37" t="s">
        <v>55</v>
      </c>
      <c r="E52" s="42" t="s">
        <v>5</v>
      </c>
    </row>
    <row r="53" spans="1:16" ht="127.5" x14ac:dyDescent="0.2">
      <c r="A53" t="s">
        <v>57</v>
      </c>
      <c r="E53" s="41" t="s">
        <v>707</v>
      </c>
    </row>
    <row r="54" spans="1:16" x14ac:dyDescent="0.2">
      <c r="A54" t="s">
        <v>49</v>
      </c>
      <c r="B54" s="36" t="s">
        <v>101</v>
      </c>
      <c r="C54" s="36" t="s">
        <v>708</v>
      </c>
      <c r="D54" s="37" t="s">
        <v>5</v>
      </c>
      <c r="E54" s="13" t="s">
        <v>709</v>
      </c>
      <c r="F54" s="38" t="s">
        <v>52</v>
      </c>
      <c r="G54" s="39">
        <v>3</v>
      </c>
      <c r="H54" s="38">
        <v>0</v>
      </c>
      <c r="I54" s="38">
        <f>ROUND(G54*H54,6)</f>
        <v>0</v>
      </c>
      <c r="L54" s="40">
        <v>0</v>
      </c>
      <c r="M54" s="34">
        <f>ROUND(ROUND(L54,2)*ROUND(G54,3),2)</f>
        <v>0</v>
      </c>
      <c r="N54" s="38" t="s">
        <v>53</v>
      </c>
      <c r="O54">
        <f>(M54*21)/100</f>
        <v>0</v>
      </c>
      <c r="P54" t="s">
        <v>27</v>
      </c>
    </row>
    <row r="55" spans="1:16" x14ac:dyDescent="0.2">
      <c r="A55" s="37" t="s">
        <v>54</v>
      </c>
      <c r="E55" s="41" t="s">
        <v>710</v>
      </c>
    </row>
    <row r="56" spans="1:16" x14ac:dyDescent="0.2">
      <c r="A56" s="37" t="s">
        <v>55</v>
      </c>
      <c r="E56" s="42" t="s">
        <v>5</v>
      </c>
    </row>
    <row r="57" spans="1:16" x14ac:dyDescent="0.2">
      <c r="A57" t="s">
        <v>57</v>
      </c>
      <c r="E57" s="41" t="s">
        <v>711</v>
      </c>
    </row>
    <row r="58" spans="1:16" x14ac:dyDescent="0.2">
      <c r="A58" t="s">
        <v>49</v>
      </c>
      <c r="B58" s="36" t="s">
        <v>105</v>
      </c>
      <c r="C58" s="36" t="s">
        <v>712</v>
      </c>
      <c r="D58" s="37" t="s">
        <v>5</v>
      </c>
      <c r="E58" s="13" t="s">
        <v>713</v>
      </c>
      <c r="F58" s="38" t="s">
        <v>52</v>
      </c>
      <c r="G58" s="39">
        <v>3</v>
      </c>
      <c r="H58" s="38">
        <v>0</v>
      </c>
      <c r="I58" s="38">
        <f>ROUND(G58*H58,6)</f>
        <v>0</v>
      </c>
      <c r="L58" s="40">
        <v>0</v>
      </c>
      <c r="M58" s="34">
        <f>ROUND(ROUND(L58,2)*ROUND(G58,3),2)</f>
        <v>0</v>
      </c>
      <c r="N58" s="38" t="s">
        <v>53</v>
      </c>
      <c r="O58">
        <f>(M58*21)/100</f>
        <v>0</v>
      </c>
      <c r="P58" t="s">
        <v>27</v>
      </c>
    </row>
    <row r="59" spans="1:16" x14ac:dyDescent="0.2">
      <c r="A59" s="37" t="s">
        <v>54</v>
      </c>
      <c r="E59" s="41" t="s">
        <v>5</v>
      </c>
    </row>
    <row r="60" spans="1:16" x14ac:dyDescent="0.2">
      <c r="A60" s="37" t="s">
        <v>55</v>
      </c>
      <c r="E60" s="42" t="s">
        <v>5</v>
      </c>
    </row>
    <row r="61" spans="1:16" x14ac:dyDescent="0.2">
      <c r="A61" t="s">
        <v>57</v>
      </c>
      <c r="E61" s="41" t="s">
        <v>711</v>
      </c>
    </row>
    <row r="62" spans="1:16" x14ac:dyDescent="0.2">
      <c r="A62" t="s">
        <v>49</v>
      </c>
      <c r="B62" s="36" t="s">
        <v>108</v>
      </c>
      <c r="C62" s="36" t="s">
        <v>714</v>
      </c>
      <c r="D62" s="37" t="s">
        <v>5</v>
      </c>
      <c r="E62" s="13" t="s">
        <v>715</v>
      </c>
      <c r="F62" s="38" t="s">
        <v>52</v>
      </c>
      <c r="G62" s="39">
        <v>2</v>
      </c>
      <c r="H62" s="38">
        <v>0</v>
      </c>
      <c r="I62" s="38">
        <f>ROUND(G62*H62,6)</f>
        <v>0</v>
      </c>
      <c r="L62" s="40">
        <v>0</v>
      </c>
      <c r="M62" s="34">
        <f>ROUND(ROUND(L62,2)*ROUND(G62,3),2)</f>
        <v>0</v>
      </c>
      <c r="N62" s="38" t="s">
        <v>53</v>
      </c>
      <c r="O62">
        <f>(M62*21)/100</f>
        <v>0</v>
      </c>
      <c r="P62" t="s">
        <v>27</v>
      </c>
    </row>
    <row r="63" spans="1:16" x14ac:dyDescent="0.2">
      <c r="A63" s="37" t="s">
        <v>54</v>
      </c>
      <c r="E63" s="41" t="s">
        <v>5</v>
      </c>
    </row>
    <row r="64" spans="1:16" x14ac:dyDescent="0.2">
      <c r="A64" s="37" t="s">
        <v>55</v>
      </c>
      <c r="E64" s="42" t="s">
        <v>5</v>
      </c>
    </row>
    <row r="65" spans="1:16" ht="153" x14ac:dyDescent="0.2">
      <c r="A65" t="s">
        <v>57</v>
      </c>
      <c r="E65" s="41" t="s">
        <v>716</v>
      </c>
    </row>
    <row r="66" spans="1:16" x14ac:dyDescent="0.2">
      <c r="A66" t="s">
        <v>49</v>
      </c>
      <c r="B66" s="36" t="s">
        <v>111</v>
      </c>
      <c r="C66" s="36" t="s">
        <v>717</v>
      </c>
      <c r="D66" s="37" t="s">
        <v>5</v>
      </c>
      <c r="E66" s="13" t="s">
        <v>718</v>
      </c>
      <c r="F66" s="38" t="s">
        <v>52</v>
      </c>
      <c r="G66" s="39">
        <v>3</v>
      </c>
      <c r="H66" s="38">
        <v>0</v>
      </c>
      <c r="I66" s="38">
        <f>ROUND(G66*H66,6)</f>
        <v>0</v>
      </c>
      <c r="L66" s="40">
        <v>0</v>
      </c>
      <c r="M66" s="34">
        <f>ROUND(ROUND(L66,2)*ROUND(G66,3),2)</f>
        <v>0</v>
      </c>
      <c r="N66" s="38" t="s">
        <v>53</v>
      </c>
      <c r="O66">
        <f>(M66*21)/100</f>
        <v>0</v>
      </c>
      <c r="P66" t="s">
        <v>27</v>
      </c>
    </row>
    <row r="67" spans="1:16" x14ac:dyDescent="0.2">
      <c r="A67" s="37" t="s">
        <v>54</v>
      </c>
      <c r="E67" s="41" t="s">
        <v>5</v>
      </c>
    </row>
    <row r="68" spans="1:16" x14ac:dyDescent="0.2">
      <c r="A68" s="37" t="s">
        <v>55</v>
      </c>
      <c r="E68" s="42" t="s">
        <v>5</v>
      </c>
    </row>
    <row r="69" spans="1:16" ht="153" x14ac:dyDescent="0.2">
      <c r="A69" t="s">
        <v>57</v>
      </c>
      <c r="E69" s="41" t="s">
        <v>719</v>
      </c>
    </row>
    <row r="70" spans="1:16" x14ac:dyDescent="0.2">
      <c r="A70" t="s">
        <v>49</v>
      </c>
      <c r="B70" s="36" t="s">
        <v>115</v>
      </c>
      <c r="C70" s="36" t="s">
        <v>720</v>
      </c>
      <c r="D70" s="37" t="s">
        <v>5</v>
      </c>
      <c r="E70" s="13" t="s">
        <v>721</v>
      </c>
      <c r="F70" s="38" t="s">
        <v>52</v>
      </c>
      <c r="G70" s="39">
        <v>1</v>
      </c>
      <c r="H70" s="38">
        <v>0</v>
      </c>
      <c r="I70" s="38">
        <f>ROUND(G70*H70,6)</f>
        <v>0</v>
      </c>
      <c r="L70" s="40">
        <v>0</v>
      </c>
      <c r="M70" s="34">
        <f>ROUND(ROUND(L70,2)*ROUND(G70,3),2)</f>
        <v>0</v>
      </c>
      <c r="N70" s="38" t="s">
        <v>53</v>
      </c>
      <c r="O70">
        <f>(M70*21)/100</f>
        <v>0</v>
      </c>
      <c r="P70" t="s">
        <v>27</v>
      </c>
    </row>
    <row r="71" spans="1:16" x14ac:dyDescent="0.2">
      <c r="A71" s="37" t="s">
        <v>54</v>
      </c>
      <c r="E71" s="41" t="s">
        <v>5</v>
      </c>
    </row>
    <row r="72" spans="1:16" x14ac:dyDescent="0.2">
      <c r="A72" s="37" t="s">
        <v>55</v>
      </c>
      <c r="E72" s="42" t="s">
        <v>5</v>
      </c>
    </row>
    <row r="73" spans="1:16" ht="153" x14ac:dyDescent="0.2">
      <c r="A73" t="s">
        <v>57</v>
      </c>
      <c r="E73" s="41" t="s">
        <v>722</v>
      </c>
    </row>
    <row r="74" spans="1:16" x14ac:dyDescent="0.2">
      <c r="A74" t="s">
        <v>49</v>
      </c>
      <c r="B74" s="36" t="s">
        <v>118</v>
      </c>
      <c r="C74" s="36" t="s">
        <v>723</v>
      </c>
      <c r="D74" s="37" t="s">
        <v>5</v>
      </c>
      <c r="E74" s="13" t="s">
        <v>724</v>
      </c>
      <c r="F74" s="38" t="s">
        <v>52</v>
      </c>
      <c r="G74" s="39">
        <v>3</v>
      </c>
      <c r="H74" s="38">
        <v>0</v>
      </c>
      <c r="I74" s="38">
        <f>ROUND(G74*H74,6)</f>
        <v>0</v>
      </c>
      <c r="L74" s="40">
        <v>0</v>
      </c>
      <c r="M74" s="34">
        <f>ROUND(ROUND(L74,2)*ROUND(G74,3),2)</f>
        <v>0</v>
      </c>
      <c r="N74" s="38" t="s">
        <v>53</v>
      </c>
      <c r="O74">
        <f>(M74*21)/100</f>
        <v>0</v>
      </c>
      <c r="P74" t="s">
        <v>27</v>
      </c>
    </row>
    <row r="75" spans="1:16" x14ac:dyDescent="0.2">
      <c r="A75" s="37" t="s">
        <v>54</v>
      </c>
      <c r="E75" s="41" t="s">
        <v>5</v>
      </c>
    </row>
    <row r="76" spans="1:16" x14ac:dyDescent="0.2">
      <c r="A76" s="37" t="s">
        <v>55</v>
      </c>
      <c r="E76" s="42" t="s">
        <v>5</v>
      </c>
    </row>
    <row r="77" spans="1:16" ht="153" x14ac:dyDescent="0.2">
      <c r="A77" t="s">
        <v>57</v>
      </c>
      <c r="E77" s="41" t="s">
        <v>725</v>
      </c>
    </row>
    <row r="78" spans="1:16" x14ac:dyDescent="0.2">
      <c r="A78" t="s">
        <v>49</v>
      </c>
      <c r="B78" s="36" t="s">
        <v>122</v>
      </c>
      <c r="C78" s="36" t="s">
        <v>726</v>
      </c>
      <c r="D78" s="37" t="s">
        <v>5</v>
      </c>
      <c r="E78" s="13" t="s">
        <v>727</v>
      </c>
      <c r="F78" s="38" t="s">
        <v>52</v>
      </c>
      <c r="G78" s="39">
        <v>1</v>
      </c>
      <c r="H78" s="38">
        <v>0</v>
      </c>
      <c r="I78" s="38">
        <f>ROUND(G78*H78,6)</f>
        <v>0</v>
      </c>
      <c r="L78" s="40">
        <v>0</v>
      </c>
      <c r="M78" s="34">
        <f>ROUND(ROUND(L78,2)*ROUND(G78,3),2)</f>
        <v>0</v>
      </c>
      <c r="N78" s="38" t="s">
        <v>53</v>
      </c>
      <c r="O78">
        <f>(M78*21)/100</f>
        <v>0</v>
      </c>
      <c r="P78" t="s">
        <v>27</v>
      </c>
    </row>
    <row r="79" spans="1:16" x14ac:dyDescent="0.2">
      <c r="A79" s="37" t="s">
        <v>54</v>
      </c>
      <c r="E79" s="41" t="s">
        <v>5</v>
      </c>
    </row>
    <row r="80" spans="1:16" x14ac:dyDescent="0.2">
      <c r="A80" s="37" t="s">
        <v>55</v>
      </c>
      <c r="E80" s="42" t="s">
        <v>5</v>
      </c>
    </row>
    <row r="81" spans="1:16" ht="153" x14ac:dyDescent="0.2">
      <c r="A81" t="s">
        <v>57</v>
      </c>
      <c r="E81" s="41" t="s">
        <v>728</v>
      </c>
    </row>
    <row r="82" spans="1:16" x14ac:dyDescent="0.2">
      <c r="A82" t="s">
        <v>49</v>
      </c>
      <c r="B82" s="36" t="s">
        <v>125</v>
      </c>
      <c r="C82" s="36" t="s">
        <v>729</v>
      </c>
      <c r="D82" s="37" t="s">
        <v>5</v>
      </c>
      <c r="E82" s="13" t="s">
        <v>730</v>
      </c>
      <c r="F82" s="38" t="s">
        <v>52</v>
      </c>
      <c r="G82" s="39">
        <v>3</v>
      </c>
      <c r="H82" s="38">
        <v>0</v>
      </c>
      <c r="I82" s="38">
        <f>ROUND(G82*H82,6)</f>
        <v>0</v>
      </c>
      <c r="L82" s="40">
        <v>0</v>
      </c>
      <c r="M82" s="34">
        <f>ROUND(ROUND(L82,2)*ROUND(G82,3),2)</f>
        <v>0</v>
      </c>
      <c r="N82" s="38" t="s">
        <v>53</v>
      </c>
      <c r="O82">
        <f>(M82*21)/100</f>
        <v>0</v>
      </c>
      <c r="P82" t="s">
        <v>27</v>
      </c>
    </row>
    <row r="83" spans="1:16" x14ac:dyDescent="0.2">
      <c r="A83" s="37" t="s">
        <v>54</v>
      </c>
      <c r="E83" s="41" t="s">
        <v>5</v>
      </c>
    </row>
    <row r="84" spans="1:16" x14ac:dyDescent="0.2">
      <c r="A84" s="37" t="s">
        <v>55</v>
      </c>
      <c r="E84" s="42" t="s">
        <v>5</v>
      </c>
    </row>
    <row r="85" spans="1:16" ht="153" x14ac:dyDescent="0.2">
      <c r="A85" t="s">
        <v>57</v>
      </c>
      <c r="E85" s="41" t="s">
        <v>731</v>
      </c>
    </row>
    <row r="86" spans="1:16" x14ac:dyDescent="0.2">
      <c r="A86" t="s">
        <v>49</v>
      </c>
      <c r="B86" s="36" t="s">
        <v>129</v>
      </c>
      <c r="C86" s="36" t="s">
        <v>732</v>
      </c>
      <c r="D86" s="37" t="s">
        <v>5</v>
      </c>
      <c r="E86" s="13" t="s">
        <v>733</v>
      </c>
      <c r="F86" s="38" t="s">
        <v>52</v>
      </c>
      <c r="G86" s="39">
        <v>1</v>
      </c>
      <c r="H86" s="38">
        <v>0</v>
      </c>
      <c r="I86" s="38">
        <f>ROUND(G86*H86,6)</f>
        <v>0</v>
      </c>
      <c r="L86" s="40">
        <v>0</v>
      </c>
      <c r="M86" s="34">
        <f>ROUND(ROUND(L86,2)*ROUND(G86,3),2)</f>
        <v>0</v>
      </c>
      <c r="N86" s="38" t="s">
        <v>53</v>
      </c>
      <c r="O86">
        <f>(M86*21)/100</f>
        <v>0</v>
      </c>
      <c r="P86" t="s">
        <v>27</v>
      </c>
    </row>
    <row r="87" spans="1:16" x14ac:dyDescent="0.2">
      <c r="A87" s="37" t="s">
        <v>54</v>
      </c>
      <c r="E87" s="41" t="s">
        <v>5</v>
      </c>
    </row>
    <row r="88" spans="1:16" x14ac:dyDescent="0.2">
      <c r="A88" s="37" t="s">
        <v>55</v>
      </c>
      <c r="E88" s="42" t="s">
        <v>5</v>
      </c>
    </row>
    <row r="89" spans="1:16" ht="114.75" x14ac:dyDescent="0.2">
      <c r="A89" t="s">
        <v>57</v>
      </c>
      <c r="E89" s="41" t="s">
        <v>734</v>
      </c>
    </row>
    <row r="90" spans="1:16" x14ac:dyDescent="0.2">
      <c r="A90" t="s">
        <v>49</v>
      </c>
      <c r="B90" s="36" t="s">
        <v>133</v>
      </c>
      <c r="C90" s="36" t="s">
        <v>735</v>
      </c>
      <c r="D90" s="37" t="s">
        <v>5</v>
      </c>
      <c r="E90" s="13" t="s">
        <v>736</v>
      </c>
      <c r="F90" s="38" t="s">
        <v>52</v>
      </c>
      <c r="G90" s="39">
        <v>2</v>
      </c>
      <c r="H90" s="38">
        <v>0</v>
      </c>
      <c r="I90" s="38">
        <f>ROUND(G90*H90,6)</f>
        <v>0</v>
      </c>
      <c r="L90" s="40">
        <v>0</v>
      </c>
      <c r="M90" s="34">
        <f>ROUND(ROUND(L90,2)*ROUND(G90,3),2)</f>
        <v>0</v>
      </c>
      <c r="N90" s="38" t="s">
        <v>53</v>
      </c>
      <c r="O90">
        <f>(M90*21)/100</f>
        <v>0</v>
      </c>
      <c r="P90" t="s">
        <v>27</v>
      </c>
    </row>
    <row r="91" spans="1:16" x14ac:dyDescent="0.2">
      <c r="A91" s="37" t="s">
        <v>54</v>
      </c>
      <c r="E91" s="41" t="s">
        <v>5</v>
      </c>
    </row>
    <row r="92" spans="1:16" x14ac:dyDescent="0.2">
      <c r="A92" s="37" t="s">
        <v>55</v>
      </c>
      <c r="E92" s="42" t="s">
        <v>5</v>
      </c>
    </row>
    <row r="93" spans="1:16" ht="114.75" x14ac:dyDescent="0.2">
      <c r="A93" t="s">
        <v>57</v>
      </c>
      <c r="E93" s="41" t="s">
        <v>737</v>
      </c>
    </row>
    <row r="94" spans="1:16" x14ac:dyDescent="0.2">
      <c r="A94" t="s">
        <v>49</v>
      </c>
      <c r="B94" s="36" t="s">
        <v>137</v>
      </c>
      <c r="C94" s="36" t="s">
        <v>738</v>
      </c>
      <c r="D94" s="37" t="s">
        <v>5</v>
      </c>
      <c r="E94" s="13" t="s">
        <v>739</v>
      </c>
      <c r="F94" s="38" t="s">
        <v>52</v>
      </c>
      <c r="G94" s="39">
        <v>16</v>
      </c>
      <c r="H94" s="38">
        <v>0</v>
      </c>
      <c r="I94" s="38">
        <f>ROUND(G94*H94,6)</f>
        <v>0</v>
      </c>
      <c r="L94" s="40">
        <v>0</v>
      </c>
      <c r="M94" s="34">
        <f>ROUND(ROUND(L94,2)*ROUND(G94,3),2)</f>
        <v>0</v>
      </c>
      <c r="N94" s="38" t="s">
        <v>53</v>
      </c>
      <c r="O94">
        <f>(M94*21)/100</f>
        <v>0</v>
      </c>
      <c r="P94" t="s">
        <v>27</v>
      </c>
    </row>
    <row r="95" spans="1:16" x14ac:dyDescent="0.2">
      <c r="A95" s="37" t="s">
        <v>54</v>
      </c>
      <c r="E95" s="41" t="s">
        <v>5</v>
      </c>
    </row>
    <row r="96" spans="1:16" x14ac:dyDescent="0.2">
      <c r="A96" s="37" t="s">
        <v>55</v>
      </c>
      <c r="E96" s="42" t="s">
        <v>5</v>
      </c>
    </row>
    <row r="97" spans="1:16" ht="127.5" x14ac:dyDescent="0.2">
      <c r="A97" t="s">
        <v>57</v>
      </c>
      <c r="E97" s="41" t="s">
        <v>740</v>
      </c>
    </row>
    <row r="98" spans="1:16" x14ac:dyDescent="0.2">
      <c r="A98" t="s">
        <v>49</v>
      </c>
      <c r="B98" s="36" t="s">
        <v>141</v>
      </c>
      <c r="C98" s="36" t="s">
        <v>741</v>
      </c>
      <c r="D98" s="37" t="s">
        <v>5</v>
      </c>
      <c r="E98" s="13" t="s">
        <v>742</v>
      </c>
      <c r="F98" s="38" t="s">
        <v>52</v>
      </c>
      <c r="G98" s="39">
        <v>2</v>
      </c>
      <c r="H98" s="38">
        <v>0</v>
      </c>
      <c r="I98" s="38">
        <f>ROUND(G98*H98,6)</f>
        <v>0</v>
      </c>
      <c r="L98" s="40">
        <v>0</v>
      </c>
      <c r="M98" s="34">
        <f>ROUND(ROUND(L98,2)*ROUND(G98,3),2)</f>
        <v>0</v>
      </c>
      <c r="N98" s="38" t="s">
        <v>53</v>
      </c>
      <c r="O98">
        <f>(M98*21)/100</f>
        <v>0</v>
      </c>
      <c r="P98" t="s">
        <v>27</v>
      </c>
    </row>
    <row r="99" spans="1:16" x14ac:dyDescent="0.2">
      <c r="A99" s="37" t="s">
        <v>54</v>
      </c>
      <c r="E99" s="41" t="s">
        <v>5</v>
      </c>
    </row>
    <row r="100" spans="1:16" x14ac:dyDescent="0.2">
      <c r="A100" s="37" t="s">
        <v>55</v>
      </c>
      <c r="E100" s="42" t="s">
        <v>5</v>
      </c>
    </row>
    <row r="101" spans="1:16" ht="127.5" x14ac:dyDescent="0.2">
      <c r="A101" t="s">
        <v>57</v>
      </c>
      <c r="E101" s="41" t="s">
        <v>743</v>
      </c>
    </row>
    <row r="102" spans="1:16" ht="25.5" x14ac:dyDescent="0.2">
      <c r="A102" t="s">
        <v>49</v>
      </c>
      <c r="B102" s="36" t="s">
        <v>145</v>
      </c>
      <c r="C102" s="36" t="s">
        <v>744</v>
      </c>
      <c r="D102" s="37" t="s">
        <v>5</v>
      </c>
      <c r="E102" s="13" t="s">
        <v>745</v>
      </c>
      <c r="F102" s="38" t="s">
        <v>52</v>
      </c>
      <c r="G102" s="39">
        <v>2</v>
      </c>
      <c r="H102" s="38">
        <v>0</v>
      </c>
      <c r="I102" s="38">
        <f>ROUND(G102*H102,6)</f>
        <v>0</v>
      </c>
      <c r="L102" s="40">
        <v>0</v>
      </c>
      <c r="M102" s="34">
        <f>ROUND(ROUND(L102,2)*ROUND(G102,3),2)</f>
        <v>0</v>
      </c>
      <c r="N102" s="38" t="s">
        <v>53</v>
      </c>
      <c r="O102">
        <f>(M102*21)/100</f>
        <v>0</v>
      </c>
      <c r="P102" t="s">
        <v>27</v>
      </c>
    </row>
    <row r="103" spans="1:16" x14ac:dyDescent="0.2">
      <c r="A103" s="37" t="s">
        <v>54</v>
      </c>
      <c r="E103" s="41" t="s">
        <v>5</v>
      </c>
    </row>
    <row r="104" spans="1:16" x14ac:dyDescent="0.2">
      <c r="A104" s="37" t="s">
        <v>55</v>
      </c>
      <c r="E104" s="42" t="s">
        <v>5</v>
      </c>
    </row>
    <row r="105" spans="1:16" ht="63.75" x14ac:dyDescent="0.2">
      <c r="A105" t="s">
        <v>57</v>
      </c>
      <c r="E105" s="41" t="s">
        <v>746</v>
      </c>
    </row>
    <row r="106" spans="1:16" ht="25.5" x14ac:dyDescent="0.2">
      <c r="A106" t="s">
        <v>49</v>
      </c>
      <c r="B106" s="36" t="s">
        <v>148</v>
      </c>
      <c r="C106" s="36" t="s">
        <v>747</v>
      </c>
      <c r="D106" s="37" t="s">
        <v>5</v>
      </c>
      <c r="E106" s="13" t="s">
        <v>748</v>
      </c>
      <c r="F106" s="38" t="s">
        <v>52</v>
      </c>
      <c r="G106" s="39">
        <v>2</v>
      </c>
      <c r="H106" s="38">
        <v>0</v>
      </c>
      <c r="I106" s="38">
        <f>ROUND(G106*H106,6)</f>
        <v>0</v>
      </c>
      <c r="L106" s="40">
        <v>0</v>
      </c>
      <c r="M106" s="34">
        <f>ROUND(ROUND(L106,2)*ROUND(G106,3),2)</f>
        <v>0</v>
      </c>
      <c r="N106" s="38" t="s">
        <v>53</v>
      </c>
      <c r="O106">
        <f>(M106*21)/100</f>
        <v>0</v>
      </c>
      <c r="P106" t="s">
        <v>27</v>
      </c>
    </row>
    <row r="107" spans="1:16" x14ac:dyDescent="0.2">
      <c r="A107" s="37" t="s">
        <v>54</v>
      </c>
      <c r="E107" s="41" t="s">
        <v>5</v>
      </c>
    </row>
    <row r="108" spans="1:16" x14ac:dyDescent="0.2">
      <c r="A108" s="37" t="s">
        <v>55</v>
      </c>
      <c r="E108" s="42" t="s">
        <v>5</v>
      </c>
    </row>
    <row r="109" spans="1:16" ht="114.75" x14ac:dyDescent="0.2">
      <c r="A109" t="s">
        <v>57</v>
      </c>
      <c r="E109" s="41" t="s">
        <v>749</v>
      </c>
    </row>
    <row r="110" spans="1:16" x14ac:dyDescent="0.2">
      <c r="A110" t="s">
        <v>49</v>
      </c>
      <c r="B110" s="36" t="s">
        <v>152</v>
      </c>
      <c r="C110" s="36" t="s">
        <v>750</v>
      </c>
      <c r="D110" s="37" t="s">
        <v>47</v>
      </c>
      <c r="E110" s="13" t="s">
        <v>751</v>
      </c>
      <c r="F110" s="38" t="s">
        <v>52</v>
      </c>
      <c r="G110" s="39">
        <v>1</v>
      </c>
      <c r="H110" s="38">
        <v>0</v>
      </c>
      <c r="I110" s="38">
        <f>ROUND(G110*H110,6)</f>
        <v>0</v>
      </c>
      <c r="L110" s="40">
        <v>0</v>
      </c>
      <c r="M110" s="34">
        <f>ROUND(ROUND(L110,2)*ROUND(G110,3),2)</f>
        <v>0</v>
      </c>
      <c r="N110" s="38" t="s">
        <v>269</v>
      </c>
      <c r="O110">
        <f>(M110*21)/100</f>
        <v>0</v>
      </c>
      <c r="P110" t="s">
        <v>27</v>
      </c>
    </row>
    <row r="111" spans="1:16" x14ac:dyDescent="0.2">
      <c r="A111" s="37" t="s">
        <v>54</v>
      </c>
      <c r="E111" s="41" t="s">
        <v>5</v>
      </c>
    </row>
    <row r="112" spans="1:16" x14ac:dyDescent="0.2">
      <c r="A112" s="37" t="s">
        <v>55</v>
      </c>
      <c r="E112" s="42" t="s">
        <v>5</v>
      </c>
    </row>
    <row r="113" spans="1:16" x14ac:dyDescent="0.2">
      <c r="A113" t="s">
        <v>57</v>
      </c>
      <c r="E113" s="41" t="s">
        <v>5</v>
      </c>
    </row>
    <row r="114" spans="1:16" x14ac:dyDescent="0.2">
      <c r="A114" t="s">
        <v>49</v>
      </c>
      <c r="B114" s="36" t="s">
        <v>156</v>
      </c>
      <c r="C114" s="36" t="s">
        <v>750</v>
      </c>
      <c r="D114" s="37" t="s">
        <v>88</v>
      </c>
      <c r="E114" s="13" t="s">
        <v>752</v>
      </c>
      <c r="F114" s="38" t="s">
        <v>52</v>
      </c>
      <c r="G114" s="39">
        <v>2</v>
      </c>
      <c r="H114" s="38">
        <v>0</v>
      </c>
      <c r="I114" s="38">
        <f>ROUND(G114*H114,6)</f>
        <v>0</v>
      </c>
      <c r="L114" s="40">
        <v>0</v>
      </c>
      <c r="M114" s="34">
        <f>ROUND(ROUND(L114,2)*ROUND(G114,3),2)</f>
        <v>0</v>
      </c>
      <c r="N114" s="38" t="s">
        <v>269</v>
      </c>
      <c r="O114">
        <f>(M114*21)/100</f>
        <v>0</v>
      </c>
      <c r="P114" t="s">
        <v>27</v>
      </c>
    </row>
    <row r="115" spans="1:16" x14ac:dyDescent="0.2">
      <c r="A115" s="37" t="s">
        <v>54</v>
      </c>
      <c r="E115" s="41" t="s">
        <v>5</v>
      </c>
    </row>
    <row r="116" spans="1:16" x14ac:dyDescent="0.2">
      <c r="A116" s="37" t="s">
        <v>55</v>
      </c>
      <c r="E116" s="42" t="s">
        <v>5</v>
      </c>
    </row>
    <row r="117" spans="1:16" x14ac:dyDescent="0.2">
      <c r="A117" t="s">
        <v>57</v>
      </c>
      <c r="E117" s="41" t="s">
        <v>5</v>
      </c>
    </row>
    <row r="118" spans="1:16" x14ac:dyDescent="0.2">
      <c r="A118" t="s">
        <v>49</v>
      </c>
      <c r="B118" s="36" t="s">
        <v>159</v>
      </c>
      <c r="C118" s="36" t="s">
        <v>750</v>
      </c>
      <c r="D118" s="37" t="s">
        <v>91</v>
      </c>
      <c r="E118" s="13" t="s">
        <v>753</v>
      </c>
      <c r="F118" s="38" t="s">
        <v>52</v>
      </c>
      <c r="G118" s="39">
        <v>2</v>
      </c>
      <c r="H118" s="38">
        <v>0</v>
      </c>
      <c r="I118" s="38">
        <f>ROUND(G118*H118,6)</f>
        <v>0</v>
      </c>
      <c r="L118" s="40">
        <v>0</v>
      </c>
      <c r="M118" s="34">
        <f>ROUND(ROUND(L118,2)*ROUND(G118,3),2)</f>
        <v>0</v>
      </c>
      <c r="N118" s="38" t="s">
        <v>269</v>
      </c>
      <c r="O118">
        <f>(M118*21)/100</f>
        <v>0</v>
      </c>
      <c r="P118" t="s">
        <v>27</v>
      </c>
    </row>
    <row r="119" spans="1:16" x14ac:dyDescent="0.2">
      <c r="A119" s="37" t="s">
        <v>54</v>
      </c>
      <c r="E119" s="41" t="s">
        <v>5</v>
      </c>
    </row>
    <row r="120" spans="1:16" x14ac:dyDescent="0.2">
      <c r="A120" s="37" t="s">
        <v>55</v>
      </c>
      <c r="E120" s="42" t="s">
        <v>5</v>
      </c>
    </row>
    <row r="121" spans="1:16" x14ac:dyDescent="0.2">
      <c r="A121" t="s">
        <v>57</v>
      </c>
      <c r="E121" s="41" t="s">
        <v>5</v>
      </c>
    </row>
    <row r="122" spans="1:16" x14ac:dyDescent="0.2">
      <c r="A122" t="s">
        <v>49</v>
      </c>
      <c r="B122" s="36" t="s">
        <v>163</v>
      </c>
      <c r="C122" s="36" t="s">
        <v>750</v>
      </c>
      <c r="D122" s="37" t="s">
        <v>95</v>
      </c>
      <c r="E122" s="13" t="s">
        <v>754</v>
      </c>
      <c r="F122" s="38" t="s">
        <v>52</v>
      </c>
      <c r="G122" s="39">
        <v>2</v>
      </c>
      <c r="H122" s="38">
        <v>0</v>
      </c>
      <c r="I122" s="38">
        <f>ROUND(G122*H122,6)</f>
        <v>0</v>
      </c>
      <c r="L122" s="40">
        <v>0</v>
      </c>
      <c r="M122" s="34">
        <f>ROUND(ROUND(L122,2)*ROUND(G122,3),2)</f>
        <v>0</v>
      </c>
      <c r="N122" s="38" t="s">
        <v>269</v>
      </c>
      <c r="O122">
        <f>(M122*21)/100</f>
        <v>0</v>
      </c>
      <c r="P122" t="s">
        <v>27</v>
      </c>
    </row>
    <row r="123" spans="1:16" x14ac:dyDescent="0.2">
      <c r="A123" s="37" t="s">
        <v>54</v>
      </c>
      <c r="E123" s="41" t="s">
        <v>5</v>
      </c>
    </row>
    <row r="124" spans="1:16" x14ac:dyDescent="0.2">
      <c r="A124" s="37" t="s">
        <v>55</v>
      </c>
      <c r="E124" s="42" t="s">
        <v>5</v>
      </c>
    </row>
    <row r="125" spans="1:16" x14ac:dyDescent="0.2">
      <c r="A125" t="s">
        <v>57</v>
      </c>
      <c r="E125" s="41" t="s">
        <v>5</v>
      </c>
    </row>
    <row r="126" spans="1:16" x14ac:dyDescent="0.2">
      <c r="A126" t="s">
        <v>49</v>
      </c>
      <c r="B126" s="36" t="s">
        <v>166</v>
      </c>
      <c r="C126" s="36" t="s">
        <v>750</v>
      </c>
      <c r="D126" s="37" t="s">
        <v>98</v>
      </c>
      <c r="E126" s="13" t="s">
        <v>755</v>
      </c>
      <c r="F126" s="38" t="s">
        <v>52</v>
      </c>
      <c r="G126" s="39">
        <v>2</v>
      </c>
      <c r="H126" s="38">
        <v>0</v>
      </c>
      <c r="I126" s="38">
        <f>ROUND(G126*H126,6)</f>
        <v>0</v>
      </c>
      <c r="L126" s="40">
        <v>0</v>
      </c>
      <c r="M126" s="34">
        <f>ROUND(ROUND(L126,2)*ROUND(G126,3),2)</f>
        <v>0</v>
      </c>
      <c r="N126" s="38" t="s">
        <v>269</v>
      </c>
      <c r="O126">
        <f>(M126*21)/100</f>
        <v>0</v>
      </c>
      <c r="P126" t="s">
        <v>27</v>
      </c>
    </row>
    <row r="127" spans="1:16" x14ac:dyDescent="0.2">
      <c r="A127" s="37" t="s">
        <v>54</v>
      </c>
      <c r="E127" s="41" t="s">
        <v>5</v>
      </c>
    </row>
    <row r="128" spans="1:16" x14ac:dyDescent="0.2">
      <c r="A128" s="37" t="s">
        <v>55</v>
      </c>
      <c r="E128" s="42" t="s">
        <v>5</v>
      </c>
    </row>
    <row r="129" spans="1:16" x14ac:dyDescent="0.2">
      <c r="A129" t="s">
        <v>57</v>
      </c>
      <c r="E129" s="41" t="s">
        <v>5</v>
      </c>
    </row>
    <row r="130" spans="1:16" x14ac:dyDescent="0.2">
      <c r="A130" t="s">
        <v>49</v>
      </c>
      <c r="B130" s="36" t="s">
        <v>170</v>
      </c>
      <c r="C130" s="36" t="s">
        <v>750</v>
      </c>
      <c r="D130" s="37" t="s">
        <v>105</v>
      </c>
      <c r="E130" s="13" t="s">
        <v>756</v>
      </c>
      <c r="F130" s="38" t="s">
        <v>52</v>
      </c>
      <c r="G130" s="39">
        <v>2</v>
      </c>
      <c r="H130" s="38">
        <v>0</v>
      </c>
      <c r="I130" s="38">
        <f>ROUND(G130*H130,6)</f>
        <v>0</v>
      </c>
      <c r="L130" s="40">
        <v>0</v>
      </c>
      <c r="M130" s="34">
        <f>ROUND(ROUND(L130,2)*ROUND(G130,3),2)</f>
        <v>0</v>
      </c>
      <c r="N130" s="38" t="s">
        <v>269</v>
      </c>
      <c r="O130">
        <f>(M130*21)/100</f>
        <v>0</v>
      </c>
      <c r="P130" t="s">
        <v>27</v>
      </c>
    </row>
    <row r="131" spans="1:16" x14ac:dyDescent="0.2">
      <c r="A131" s="37" t="s">
        <v>54</v>
      </c>
      <c r="E131" s="41" t="s">
        <v>5</v>
      </c>
    </row>
    <row r="132" spans="1:16" x14ac:dyDescent="0.2">
      <c r="A132" s="37" t="s">
        <v>55</v>
      </c>
      <c r="E132" s="42" t="s">
        <v>5</v>
      </c>
    </row>
    <row r="133" spans="1:16" x14ac:dyDescent="0.2">
      <c r="A133" t="s">
        <v>57</v>
      </c>
      <c r="E133" s="41" t="s">
        <v>5</v>
      </c>
    </row>
    <row r="134" spans="1:16" x14ac:dyDescent="0.2">
      <c r="A134" t="s">
        <v>49</v>
      </c>
      <c r="B134" s="36" t="s">
        <v>174</v>
      </c>
      <c r="C134" s="36" t="s">
        <v>750</v>
      </c>
      <c r="D134" s="37" t="s">
        <v>108</v>
      </c>
      <c r="E134" s="13" t="s">
        <v>757</v>
      </c>
      <c r="F134" s="38" t="s">
        <v>758</v>
      </c>
      <c r="G134" s="39">
        <v>1</v>
      </c>
      <c r="H134" s="38">
        <v>0</v>
      </c>
      <c r="I134" s="38">
        <f>ROUND(G134*H134,6)</f>
        <v>0</v>
      </c>
      <c r="L134" s="40">
        <v>0</v>
      </c>
      <c r="M134" s="34">
        <f>ROUND(ROUND(L134,2)*ROUND(G134,3),2)</f>
        <v>0</v>
      </c>
      <c r="N134" s="38" t="s">
        <v>269</v>
      </c>
      <c r="O134">
        <f>(M134*21)/100</f>
        <v>0</v>
      </c>
      <c r="P134" t="s">
        <v>27</v>
      </c>
    </row>
    <row r="135" spans="1:16" x14ac:dyDescent="0.2">
      <c r="A135" s="37" t="s">
        <v>54</v>
      </c>
      <c r="E135" s="41" t="s">
        <v>5</v>
      </c>
    </row>
    <row r="136" spans="1:16" x14ac:dyDescent="0.2">
      <c r="A136" s="37" t="s">
        <v>55</v>
      </c>
      <c r="E136" s="42" t="s">
        <v>5</v>
      </c>
    </row>
    <row r="137" spans="1:16" x14ac:dyDescent="0.2">
      <c r="A137" t="s">
        <v>57</v>
      </c>
      <c r="E137" s="41" t="s">
        <v>5</v>
      </c>
    </row>
    <row r="138" spans="1:16" x14ac:dyDescent="0.2">
      <c r="A138" t="s">
        <v>49</v>
      </c>
      <c r="B138" s="36" t="s">
        <v>179</v>
      </c>
      <c r="C138" s="36" t="s">
        <v>750</v>
      </c>
      <c r="D138" s="37" t="s">
        <v>111</v>
      </c>
      <c r="E138" s="13" t="s">
        <v>759</v>
      </c>
      <c r="F138" s="38" t="s">
        <v>758</v>
      </c>
      <c r="G138" s="39">
        <v>4</v>
      </c>
      <c r="H138" s="38">
        <v>0</v>
      </c>
      <c r="I138" s="38">
        <f>ROUND(G138*H138,6)</f>
        <v>0</v>
      </c>
      <c r="L138" s="40">
        <v>0</v>
      </c>
      <c r="M138" s="34">
        <f>ROUND(ROUND(L138,2)*ROUND(G138,3),2)</f>
        <v>0</v>
      </c>
      <c r="N138" s="38" t="s">
        <v>269</v>
      </c>
      <c r="O138">
        <f>(M138*21)/100</f>
        <v>0</v>
      </c>
      <c r="P138" t="s">
        <v>27</v>
      </c>
    </row>
    <row r="139" spans="1:16" x14ac:dyDescent="0.2">
      <c r="A139" s="37" t="s">
        <v>54</v>
      </c>
      <c r="E139" s="41" t="s">
        <v>5</v>
      </c>
    </row>
    <row r="140" spans="1:16" x14ac:dyDescent="0.2">
      <c r="A140" s="37" t="s">
        <v>55</v>
      </c>
      <c r="E140" s="42" t="s">
        <v>5</v>
      </c>
    </row>
    <row r="141" spans="1:16" x14ac:dyDescent="0.2">
      <c r="A141" t="s">
        <v>57</v>
      </c>
      <c r="E141" s="41" t="s">
        <v>5</v>
      </c>
    </row>
    <row r="142" spans="1:16" x14ac:dyDescent="0.2">
      <c r="A142" t="s">
        <v>49</v>
      </c>
      <c r="B142" s="36" t="s">
        <v>184</v>
      </c>
      <c r="C142" s="36" t="s">
        <v>750</v>
      </c>
      <c r="D142" s="37" t="s">
        <v>115</v>
      </c>
      <c r="E142" s="13" t="s">
        <v>760</v>
      </c>
      <c r="F142" s="38" t="s">
        <v>288</v>
      </c>
      <c r="G142" s="39">
        <v>50</v>
      </c>
      <c r="H142" s="38">
        <v>0</v>
      </c>
      <c r="I142" s="38">
        <f>ROUND(G142*H142,6)</f>
        <v>0</v>
      </c>
      <c r="L142" s="40">
        <v>0</v>
      </c>
      <c r="M142" s="34">
        <f>ROUND(ROUND(L142,2)*ROUND(G142,3),2)</f>
        <v>0</v>
      </c>
      <c r="N142" s="38" t="s">
        <v>269</v>
      </c>
      <c r="O142">
        <f>(M142*21)/100</f>
        <v>0</v>
      </c>
      <c r="P142" t="s">
        <v>27</v>
      </c>
    </row>
    <row r="143" spans="1:16" x14ac:dyDescent="0.2">
      <c r="A143" s="37" t="s">
        <v>54</v>
      </c>
      <c r="E143" s="41" t="s">
        <v>5</v>
      </c>
    </row>
    <row r="144" spans="1:16" x14ac:dyDescent="0.2">
      <c r="A144" s="37" t="s">
        <v>55</v>
      </c>
      <c r="E144" s="42" t="s">
        <v>5</v>
      </c>
    </row>
    <row r="145" spans="1:16" x14ac:dyDescent="0.2">
      <c r="A145" t="s">
        <v>57</v>
      </c>
      <c r="E145" s="41" t="s">
        <v>5</v>
      </c>
    </row>
    <row r="146" spans="1:16" x14ac:dyDescent="0.2">
      <c r="A146" t="s">
        <v>49</v>
      </c>
      <c r="B146" s="36" t="s">
        <v>188</v>
      </c>
      <c r="C146" s="36" t="s">
        <v>750</v>
      </c>
      <c r="D146" s="37" t="s">
        <v>118</v>
      </c>
      <c r="E146" s="13" t="s">
        <v>761</v>
      </c>
      <c r="F146" s="38" t="s">
        <v>288</v>
      </c>
      <c r="G146" s="39">
        <v>100</v>
      </c>
      <c r="H146" s="38">
        <v>0</v>
      </c>
      <c r="I146" s="38">
        <f>ROUND(G146*H146,6)</f>
        <v>0</v>
      </c>
      <c r="L146" s="40">
        <v>0</v>
      </c>
      <c r="M146" s="34">
        <f>ROUND(ROUND(L146,2)*ROUND(G146,3),2)</f>
        <v>0</v>
      </c>
      <c r="N146" s="38" t="s">
        <v>269</v>
      </c>
      <c r="O146">
        <f>(M146*21)/100</f>
        <v>0</v>
      </c>
      <c r="P146" t="s">
        <v>27</v>
      </c>
    </row>
    <row r="147" spans="1:16" x14ac:dyDescent="0.2">
      <c r="A147" s="37" t="s">
        <v>54</v>
      </c>
      <c r="E147" s="41" t="s">
        <v>5</v>
      </c>
    </row>
    <row r="148" spans="1:16" x14ac:dyDescent="0.2">
      <c r="A148" s="37" t="s">
        <v>55</v>
      </c>
      <c r="E148" s="42" t="s">
        <v>5</v>
      </c>
    </row>
    <row r="149" spans="1:16" x14ac:dyDescent="0.2">
      <c r="A149" t="s">
        <v>57</v>
      </c>
      <c r="E149" s="41" t="s">
        <v>5</v>
      </c>
    </row>
    <row r="150" spans="1:16" x14ac:dyDescent="0.2">
      <c r="A150" t="s">
        <v>49</v>
      </c>
      <c r="B150" s="36" t="s">
        <v>192</v>
      </c>
      <c r="C150" s="36" t="s">
        <v>750</v>
      </c>
      <c r="D150" s="37" t="s">
        <v>27</v>
      </c>
      <c r="E150" s="13" t="s">
        <v>762</v>
      </c>
      <c r="F150" s="38" t="s">
        <v>52</v>
      </c>
      <c r="G150" s="39">
        <v>1</v>
      </c>
      <c r="H150" s="38">
        <v>0</v>
      </c>
      <c r="I150" s="38">
        <f>ROUND(G150*H150,6)</f>
        <v>0</v>
      </c>
      <c r="L150" s="40">
        <v>0</v>
      </c>
      <c r="M150" s="34">
        <f>ROUND(ROUND(L150,2)*ROUND(G150,3),2)</f>
        <v>0</v>
      </c>
      <c r="N150" s="38" t="s">
        <v>269</v>
      </c>
      <c r="O150">
        <f>(M150*21)/100</f>
        <v>0</v>
      </c>
      <c r="P150" t="s">
        <v>27</v>
      </c>
    </row>
    <row r="151" spans="1:16" x14ac:dyDescent="0.2">
      <c r="A151" s="37" t="s">
        <v>54</v>
      </c>
      <c r="E151" s="41" t="s">
        <v>5</v>
      </c>
    </row>
    <row r="152" spans="1:16" x14ac:dyDescent="0.2">
      <c r="A152" s="37" t="s">
        <v>55</v>
      </c>
      <c r="E152" s="42" t="s">
        <v>5</v>
      </c>
    </row>
    <row r="153" spans="1:16" x14ac:dyDescent="0.2">
      <c r="A153" t="s">
        <v>57</v>
      </c>
      <c r="E153" s="41" t="s">
        <v>5</v>
      </c>
    </row>
    <row r="154" spans="1:16" x14ac:dyDescent="0.2">
      <c r="A154" t="s">
        <v>49</v>
      </c>
      <c r="B154" s="36" t="s">
        <v>196</v>
      </c>
      <c r="C154" s="36" t="s">
        <v>750</v>
      </c>
      <c r="D154" s="37" t="s">
        <v>122</v>
      </c>
      <c r="E154" s="13" t="s">
        <v>763</v>
      </c>
      <c r="F154" s="38" t="s">
        <v>288</v>
      </c>
      <c r="G154" s="39">
        <v>40</v>
      </c>
      <c r="H154" s="38">
        <v>0</v>
      </c>
      <c r="I154" s="38">
        <f>ROUND(G154*H154,6)</f>
        <v>0</v>
      </c>
      <c r="L154" s="40">
        <v>0</v>
      </c>
      <c r="M154" s="34">
        <f>ROUND(ROUND(L154,2)*ROUND(G154,3),2)</f>
        <v>0</v>
      </c>
      <c r="N154" s="38" t="s">
        <v>269</v>
      </c>
      <c r="O154">
        <f>(M154*21)/100</f>
        <v>0</v>
      </c>
      <c r="P154" t="s">
        <v>27</v>
      </c>
    </row>
    <row r="155" spans="1:16" x14ac:dyDescent="0.2">
      <c r="A155" s="37" t="s">
        <v>54</v>
      </c>
      <c r="E155" s="41" t="s">
        <v>5</v>
      </c>
    </row>
    <row r="156" spans="1:16" x14ac:dyDescent="0.2">
      <c r="A156" s="37" t="s">
        <v>55</v>
      </c>
      <c r="E156" s="42" t="s">
        <v>5</v>
      </c>
    </row>
    <row r="157" spans="1:16" x14ac:dyDescent="0.2">
      <c r="A157" t="s">
        <v>57</v>
      </c>
      <c r="E157" s="41" t="s">
        <v>5</v>
      </c>
    </row>
    <row r="158" spans="1:16" x14ac:dyDescent="0.2">
      <c r="A158" t="s">
        <v>49</v>
      </c>
      <c r="B158" s="36" t="s">
        <v>200</v>
      </c>
      <c r="C158" s="36" t="s">
        <v>750</v>
      </c>
      <c r="D158" s="37" t="s">
        <v>125</v>
      </c>
      <c r="E158" s="13" t="s">
        <v>764</v>
      </c>
      <c r="F158" s="38" t="s">
        <v>52</v>
      </c>
      <c r="G158" s="39">
        <v>2</v>
      </c>
      <c r="H158" s="38">
        <v>0</v>
      </c>
      <c r="I158" s="38">
        <f>ROUND(G158*H158,6)</f>
        <v>0</v>
      </c>
      <c r="L158" s="40">
        <v>0</v>
      </c>
      <c r="M158" s="34">
        <f>ROUND(ROUND(L158,2)*ROUND(G158,3),2)</f>
        <v>0</v>
      </c>
      <c r="N158" s="38" t="s">
        <v>269</v>
      </c>
      <c r="O158">
        <f>(M158*21)/100</f>
        <v>0</v>
      </c>
      <c r="P158" t="s">
        <v>27</v>
      </c>
    </row>
    <row r="159" spans="1:16" x14ac:dyDescent="0.2">
      <c r="A159" s="37" t="s">
        <v>54</v>
      </c>
      <c r="E159" s="41" t="s">
        <v>5</v>
      </c>
    </row>
    <row r="160" spans="1:16" x14ac:dyDescent="0.2">
      <c r="A160" s="37" t="s">
        <v>55</v>
      </c>
      <c r="E160" s="42" t="s">
        <v>5</v>
      </c>
    </row>
    <row r="161" spans="1:16" x14ac:dyDescent="0.2">
      <c r="A161" t="s">
        <v>57</v>
      </c>
      <c r="E161" s="41" t="s">
        <v>5</v>
      </c>
    </row>
    <row r="162" spans="1:16" x14ac:dyDescent="0.2">
      <c r="A162" t="s">
        <v>49</v>
      </c>
      <c r="B162" s="36" t="s">
        <v>203</v>
      </c>
      <c r="C162" s="36" t="s">
        <v>750</v>
      </c>
      <c r="D162" s="37" t="s">
        <v>26</v>
      </c>
      <c r="E162" s="13" t="s">
        <v>765</v>
      </c>
      <c r="F162" s="38" t="s">
        <v>52</v>
      </c>
      <c r="G162" s="39">
        <v>1</v>
      </c>
      <c r="H162" s="38">
        <v>0</v>
      </c>
      <c r="I162" s="38">
        <f>ROUND(G162*H162,6)</f>
        <v>0</v>
      </c>
      <c r="L162" s="40">
        <v>0</v>
      </c>
      <c r="M162" s="34">
        <f>ROUND(ROUND(L162,2)*ROUND(G162,3),2)</f>
        <v>0</v>
      </c>
      <c r="N162" s="38" t="s">
        <v>269</v>
      </c>
      <c r="O162">
        <f>(M162*21)/100</f>
        <v>0</v>
      </c>
      <c r="P162" t="s">
        <v>27</v>
      </c>
    </row>
    <row r="163" spans="1:16" x14ac:dyDescent="0.2">
      <c r="A163" s="37" t="s">
        <v>54</v>
      </c>
      <c r="E163" s="41" t="s">
        <v>5</v>
      </c>
    </row>
    <row r="164" spans="1:16" x14ac:dyDescent="0.2">
      <c r="A164" s="37" t="s">
        <v>55</v>
      </c>
      <c r="E164" s="42" t="s">
        <v>5</v>
      </c>
    </row>
    <row r="165" spans="1:16" x14ac:dyDescent="0.2">
      <c r="A165" t="s">
        <v>57</v>
      </c>
      <c r="E165" s="41" t="s">
        <v>5</v>
      </c>
    </row>
    <row r="166" spans="1:16" ht="25.5" x14ac:dyDescent="0.2">
      <c r="A166" t="s">
        <v>49</v>
      </c>
      <c r="B166" s="36" t="s">
        <v>207</v>
      </c>
      <c r="C166" s="36" t="s">
        <v>750</v>
      </c>
      <c r="D166" s="37" t="s">
        <v>65</v>
      </c>
      <c r="E166" s="13" t="s">
        <v>766</v>
      </c>
      <c r="F166" s="38" t="s">
        <v>767</v>
      </c>
      <c r="G166" s="39">
        <v>2</v>
      </c>
      <c r="H166" s="38">
        <v>0</v>
      </c>
      <c r="I166" s="38">
        <f>ROUND(G166*H166,6)</f>
        <v>0</v>
      </c>
      <c r="L166" s="40">
        <v>0</v>
      </c>
      <c r="M166" s="34">
        <f>ROUND(ROUND(L166,2)*ROUND(G166,3),2)</f>
        <v>0</v>
      </c>
      <c r="N166" s="38" t="s">
        <v>269</v>
      </c>
      <c r="O166">
        <f>(M166*21)/100</f>
        <v>0</v>
      </c>
      <c r="P166" t="s">
        <v>27</v>
      </c>
    </row>
    <row r="167" spans="1:16" x14ac:dyDescent="0.2">
      <c r="A167" s="37" t="s">
        <v>54</v>
      </c>
      <c r="E167" s="41" t="s">
        <v>5</v>
      </c>
    </row>
    <row r="168" spans="1:16" x14ac:dyDescent="0.2">
      <c r="A168" s="37" t="s">
        <v>55</v>
      </c>
      <c r="E168" s="42" t="s">
        <v>5</v>
      </c>
    </row>
    <row r="169" spans="1:16" x14ac:dyDescent="0.2">
      <c r="A169" t="s">
        <v>57</v>
      </c>
      <c r="E169" s="41" t="s">
        <v>5</v>
      </c>
    </row>
    <row r="170" spans="1:16" x14ac:dyDescent="0.2">
      <c r="A170" t="s">
        <v>49</v>
      </c>
      <c r="B170" s="36" t="s">
        <v>211</v>
      </c>
      <c r="C170" s="36" t="s">
        <v>750</v>
      </c>
      <c r="D170" s="37" t="s">
        <v>69</v>
      </c>
      <c r="E170" s="13" t="s">
        <v>768</v>
      </c>
      <c r="F170" s="38" t="s">
        <v>52</v>
      </c>
      <c r="G170" s="39">
        <v>1</v>
      </c>
      <c r="H170" s="38">
        <v>0</v>
      </c>
      <c r="I170" s="38">
        <f>ROUND(G170*H170,6)</f>
        <v>0</v>
      </c>
      <c r="L170" s="40">
        <v>0</v>
      </c>
      <c r="M170" s="34">
        <f>ROUND(ROUND(L170,2)*ROUND(G170,3),2)</f>
        <v>0</v>
      </c>
      <c r="N170" s="38" t="s">
        <v>269</v>
      </c>
      <c r="O170">
        <f>(M170*21)/100</f>
        <v>0</v>
      </c>
      <c r="P170" t="s">
        <v>27</v>
      </c>
    </row>
    <row r="171" spans="1:16" x14ac:dyDescent="0.2">
      <c r="A171" s="37" t="s">
        <v>54</v>
      </c>
      <c r="E171" s="41" t="s">
        <v>5</v>
      </c>
    </row>
    <row r="172" spans="1:16" x14ac:dyDescent="0.2">
      <c r="A172" s="37" t="s">
        <v>55</v>
      </c>
      <c r="E172" s="42" t="s">
        <v>5</v>
      </c>
    </row>
    <row r="173" spans="1:16" x14ac:dyDescent="0.2">
      <c r="A173" t="s">
        <v>57</v>
      </c>
      <c r="E173" s="41" t="s">
        <v>5</v>
      </c>
    </row>
    <row r="174" spans="1:16" x14ac:dyDescent="0.2">
      <c r="A174" t="s">
        <v>49</v>
      </c>
      <c r="B174" s="36" t="s">
        <v>214</v>
      </c>
      <c r="C174" s="36" t="s">
        <v>750</v>
      </c>
      <c r="D174" s="37" t="s">
        <v>73</v>
      </c>
      <c r="E174" s="13" t="s">
        <v>769</v>
      </c>
      <c r="F174" s="38" t="s">
        <v>758</v>
      </c>
      <c r="G174" s="39">
        <v>1</v>
      </c>
      <c r="H174" s="38">
        <v>0</v>
      </c>
      <c r="I174" s="38">
        <f>ROUND(G174*H174,6)</f>
        <v>0</v>
      </c>
      <c r="L174" s="40">
        <v>0</v>
      </c>
      <c r="M174" s="34">
        <f>ROUND(ROUND(L174,2)*ROUND(G174,3),2)</f>
        <v>0</v>
      </c>
      <c r="N174" s="38" t="s">
        <v>269</v>
      </c>
      <c r="O174">
        <f>(M174*21)/100</f>
        <v>0</v>
      </c>
      <c r="P174" t="s">
        <v>27</v>
      </c>
    </row>
    <row r="175" spans="1:16" x14ac:dyDescent="0.2">
      <c r="A175" s="37" t="s">
        <v>54</v>
      </c>
      <c r="E175" s="41" t="s">
        <v>5</v>
      </c>
    </row>
    <row r="176" spans="1:16" x14ac:dyDescent="0.2">
      <c r="A176" s="37" t="s">
        <v>55</v>
      </c>
      <c r="E176" s="42" t="s">
        <v>5</v>
      </c>
    </row>
    <row r="177" spans="1:16" x14ac:dyDescent="0.2">
      <c r="A177" t="s">
        <v>57</v>
      </c>
      <c r="E177" s="41" t="s">
        <v>5</v>
      </c>
    </row>
    <row r="178" spans="1:16" x14ac:dyDescent="0.2">
      <c r="A178" t="s">
        <v>49</v>
      </c>
      <c r="B178" s="36" t="s">
        <v>218</v>
      </c>
      <c r="C178" s="36" t="s">
        <v>750</v>
      </c>
      <c r="D178" s="37" t="s">
        <v>275</v>
      </c>
      <c r="E178" s="13" t="s">
        <v>770</v>
      </c>
      <c r="F178" s="38" t="s">
        <v>52</v>
      </c>
      <c r="G178" s="39">
        <v>1</v>
      </c>
      <c r="H178" s="38">
        <v>0</v>
      </c>
      <c r="I178" s="38">
        <f>ROUND(G178*H178,6)</f>
        <v>0</v>
      </c>
      <c r="L178" s="40">
        <v>0</v>
      </c>
      <c r="M178" s="34">
        <f>ROUND(ROUND(L178,2)*ROUND(G178,3),2)</f>
        <v>0</v>
      </c>
      <c r="N178" s="38" t="s">
        <v>269</v>
      </c>
      <c r="O178">
        <f>(M178*21)/100</f>
        <v>0</v>
      </c>
      <c r="P178" t="s">
        <v>27</v>
      </c>
    </row>
    <row r="179" spans="1:16" x14ac:dyDescent="0.2">
      <c r="A179" s="37" t="s">
        <v>54</v>
      </c>
      <c r="E179" s="41" t="s">
        <v>5</v>
      </c>
    </row>
    <row r="180" spans="1:16" x14ac:dyDescent="0.2">
      <c r="A180" s="37" t="s">
        <v>55</v>
      </c>
      <c r="E180" s="42" t="s">
        <v>5</v>
      </c>
    </row>
    <row r="181" spans="1:16" x14ac:dyDescent="0.2">
      <c r="A181" t="s">
        <v>57</v>
      </c>
      <c r="E181" s="41" t="s">
        <v>5</v>
      </c>
    </row>
    <row r="182" spans="1:16" x14ac:dyDescent="0.2">
      <c r="A182" t="s">
        <v>49</v>
      </c>
      <c r="B182" s="36" t="s">
        <v>222</v>
      </c>
      <c r="C182" s="36" t="s">
        <v>750</v>
      </c>
      <c r="D182" s="37" t="s">
        <v>77</v>
      </c>
      <c r="E182" s="13" t="s">
        <v>771</v>
      </c>
      <c r="F182" s="38" t="s">
        <v>52</v>
      </c>
      <c r="G182" s="39">
        <v>1</v>
      </c>
      <c r="H182" s="38">
        <v>0</v>
      </c>
      <c r="I182" s="38">
        <f>ROUND(G182*H182,6)</f>
        <v>0</v>
      </c>
      <c r="L182" s="40">
        <v>0</v>
      </c>
      <c r="M182" s="34">
        <f>ROUND(ROUND(L182,2)*ROUND(G182,3),2)</f>
        <v>0</v>
      </c>
      <c r="N182" s="38" t="s">
        <v>269</v>
      </c>
      <c r="O182">
        <f>(M182*21)/100</f>
        <v>0</v>
      </c>
      <c r="P182" t="s">
        <v>27</v>
      </c>
    </row>
    <row r="183" spans="1:16" x14ac:dyDescent="0.2">
      <c r="A183" s="37" t="s">
        <v>54</v>
      </c>
      <c r="E183" s="41" t="s">
        <v>5</v>
      </c>
    </row>
    <row r="184" spans="1:16" x14ac:dyDescent="0.2">
      <c r="A184" s="37" t="s">
        <v>55</v>
      </c>
      <c r="E184" s="42" t="s">
        <v>5</v>
      </c>
    </row>
    <row r="185" spans="1:16" x14ac:dyDescent="0.2">
      <c r="A185" t="s">
        <v>57</v>
      </c>
      <c r="E185" s="41" t="s">
        <v>5</v>
      </c>
    </row>
    <row r="186" spans="1:16" x14ac:dyDescent="0.2">
      <c r="A186" t="s">
        <v>49</v>
      </c>
      <c r="B186" s="36" t="s">
        <v>225</v>
      </c>
      <c r="C186" s="36" t="s">
        <v>750</v>
      </c>
      <c r="D186" s="37" t="s">
        <v>81</v>
      </c>
      <c r="E186" s="13" t="s">
        <v>772</v>
      </c>
      <c r="F186" s="38" t="s">
        <v>52</v>
      </c>
      <c r="G186" s="39">
        <v>5</v>
      </c>
      <c r="H186" s="38">
        <v>0</v>
      </c>
      <c r="I186" s="38">
        <f>ROUND(G186*H186,6)</f>
        <v>0</v>
      </c>
      <c r="L186" s="40">
        <v>0</v>
      </c>
      <c r="M186" s="34">
        <f>ROUND(ROUND(L186,2)*ROUND(G186,3),2)</f>
        <v>0</v>
      </c>
      <c r="N186" s="38" t="s">
        <v>269</v>
      </c>
      <c r="O186">
        <f>(M186*21)/100</f>
        <v>0</v>
      </c>
      <c r="P186" t="s">
        <v>27</v>
      </c>
    </row>
    <row r="187" spans="1:16" x14ac:dyDescent="0.2">
      <c r="A187" s="37" t="s">
        <v>54</v>
      </c>
      <c r="E187" s="41" t="s">
        <v>5</v>
      </c>
    </row>
    <row r="188" spans="1:16" x14ac:dyDescent="0.2">
      <c r="A188" s="37" t="s">
        <v>55</v>
      </c>
      <c r="E188" s="42" t="s">
        <v>5</v>
      </c>
    </row>
    <row r="189" spans="1:16" x14ac:dyDescent="0.2">
      <c r="A189" t="s">
        <v>57</v>
      </c>
      <c r="E189" s="41" t="s">
        <v>5</v>
      </c>
    </row>
    <row r="190" spans="1:16" x14ac:dyDescent="0.2">
      <c r="A190" t="s">
        <v>49</v>
      </c>
      <c r="B190" s="36" t="s">
        <v>229</v>
      </c>
      <c r="C190" s="36" t="s">
        <v>750</v>
      </c>
      <c r="D190" s="37" t="s">
        <v>85</v>
      </c>
      <c r="E190" s="13" t="s">
        <v>773</v>
      </c>
      <c r="F190" s="38" t="s">
        <v>52</v>
      </c>
      <c r="G190" s="39">
        <v>1</v>
      </c>
      <c r="H190" s="38">
        <v>0</v>
      </c>
      <c r="I190" s="38">
        <f>ROUND(G190*H190,6)</f>
        <v>0</v>
      </c>
      <c r="L190" s="40">
        <v>0</v>
      </c>
      <c r="M190" s="34">
        <f>ROUND(ROUND(L190,2)*ROUND(G190,3),2)</f>
        <v>0</v>
      </c>
      <c r="N190" s="38" t="s">
        <v>269</v>
      </c>
      <c r="O190">
        <f>(M190*21)/100</f>
        <v>0</v>
      </c>
      <c r="P190" t="s">
        <v>27</v>
      </c>
    </row>
    <row r="191" spans="1:16" x14ac:dyDescent="0.2">
      <c r="A191" s="37" t="s">
        <v>54</v>
      </c>
      <c r="E191" s="41" t="s">
        <v>5</v>
      </c>
    </row>
    <row r="192" spans="1:16" x14ac:dyDescent="0.2">
      <c r="A192" s="37" t="s">
        <v>55</v>
      </c>
      <c r="E192" s="42" t="s">
        <v>5</v>
      </c>
    </row>
    <row r="193" spans="1:16" x14ac:dyDescent="0.2">
      <c r="A193" t="s">
        <v>57</v>
      </c>
      <c r="E193" s="41" t="s">
        <v>5</v>
      </c>
    </row>
    <row r="194" spans="1:16" x14ac:dyDescent="0.2">
      <c r="A194" t="s">
        <v>46</v>
      </c>
      <c r="C194" s="33" t="s">
        <v>774</v>
      </c>
      <c r="E194" s="35" t="s">
        <v>775</v>
      </c>
      <c r="J194" s="34">
        <f>0</f>
        <v>0</v>
      </c>
      <c r="K194" s="34">
        <f>0</f>
        <v>0</v>
      </c>
      <c r="L194" s="34">
        <f>0+L195+L199+L203+L207+L211</f>
        <v>0</v>
      </c>
      <c r="M194" s="34">
        <f>0+M195+M199+M203+M207+M211</f>
        <v>0</v>
      </c>
    </row>
    <row r="195" spans="1:16" ht="25.5" x14ac:dyDescent="0.2">
      <c r="A195" t="s">
        <v>49</v>
      </c>
      <c r="B195" s="36" t="s">
        <v>236</v>
      </c>
      <c r="C195" s="36" t="s">
        <v>776</v>
      </c>
      <c r="D195" s="37" t="s">
        <v>47</v>
      </c>
      <c r="E195" s="13" t="s">
        <v>777</v>
      </c>
      <c r="F195" s="38" t="s">
        <v>52</v>
      </c>
      <c r="G195" s="39">
        <v>1</v>
      </c>
      <c r="H195" s="38">
        <v>0</v>
      </c>
      <c r="I195" s="38">
        <f>ROUND(G195*H195,6)</f>
        <v>0</v>
      </c>
      <c r="L195" s="40">
        <v>0</v>
      </c>
      <c r="M195" s="34">
        <f>ROUND(ROUND(L195,2)*ROUND(G195,3),2)</f>
        <v>0</v>
      </c>
      <c r="N195" s="38" t="s">
        <v>53</v>
      </c>
      <c r="O195">
        <f>(M195*21)/100</f>
        <v>0</v>
      </c>
      <c r="P195" t="s">
        <v>27</v>
      </c>
    </row>
    <row r="196" spans="1:16" x14ac:dyDescent="0.2">
      <c r="A196" s="37" t="s">
        <v>54</v>
      </c>
      <c r="E196" s="41" t="s">
        <v>5</v>
      </c>
    </row>
    <row r="197" spans="1:16" x14ac:dyDescent="0.2">
      <c r="A197" s="37" t="s">
        <v>55</v>
      </c>
      <c r="E197" s="42" t="s">
        <v>5</v>
      </c>
    </row>
    <row r="198" spans="1:16" ht="114.75" x14ac:dyDescent="0.2">
      <c r="A198" t="s">
        <v>57</v>
      </c>
      <c r="E198" s="41" t="s">
        <v>778</v>
      </c>
    </row>
    <row r="199" spans="1:16" ht="38.25" x14ac:dyDescent="0.2">
      <c r="A199" t="s">
        <v>49</v>
      </c>
      <c r="B199" s="36" t="s">
        <v>240</v>
      </c>
      <c r="C199" s="36" t="s">
        <v>779</v>
      </c>
      <c r="D199" s="37" t="s">
        <v>47</v>
      </c>
      <c r="E199" s="13" t="s">
        <v>780</v>
      </c>
      <c r="F199" s="38" t="s">
        <v>52</v>
      </c>
      <c r="G199" s="39">
        <v>5</v>
      </c>
      <c r="H199" s="38">
        <v>0</v>
      </c>
      <c r="I199" s="38">
        <f>ROUND(G199*H199,6)</f>
        <v>0</v>
      </c>
      <c r="L199" s="40">
        <v>0</v>
      </c>
      <c r="M199" s="34">
        <f>ROUND(ROUND(L199,2)*ROUND(G199,3),2)</f>
        <v>0</v>
      </c>
      <c r="N199" s="38" t="s">
        <v>53</v>
      </c>
      <c r="O199">
        <f>(M199*21)/100</f>
        <v>0</v>
      </c>
      <c r="P199" t="s">
        <v>27</v>
      </c>
    </row>
    <row r="200" spans="1:16" x14ac:dyDescent="0.2">
      <c r="A200" s="37" t="s">
        <v>54</v>
      </c>
      <c r="E200" s="41" t="s">
        <v>5</v>
      </c>
    </row>
    <row r="201" spans="1:16" x14ac:dyDescent="0.2">
      <c r="A201" s="37" t="s">
        <v>55</v>
      </c>
      <c r="E201" s="42" t="s">
        <v>5</v>
      </c>
    </row>
    <row r="202" spans="1:16" ht="114.75" x14ac:dyDescent="0.2">
      <c r="A202" t="s">
        <v>57</v>
      </c>
      <c r="E202" s="41" t="s">
        <v>778</v>
      </c>
    </row>
    <row r="203" spans="1:16" ht="25.5" x14ac:dyDescent="0.2">
      <c r="A203" t="s">
        <v>49</v>
      </c>
      <c r="B203" s="36" t="s">
        <v>243</v>
      </c>
      <c r="C203" s="36" t="s">
        <v>781</v>
      </c>
      <c r="D203" s="37" t="s">
        <v>47</v>
      </c>
      <c r="E203" s="13" t="s">
        <v>782</v>
      </c>
      <c r="F203" s="38" t="s">
        <v>52</v>
      </c>
      <c r="G203" s="39">
        <v>1</v>
      </c>
      <c r="H203" s="38">
        <v>0</v>
      </c>
      <c r="I203" s="38">
        <f>ROUND(G203*H203,6)</f>
        <v>0</v>
      </c>
      <c r="L203" s="40">
        <v>0</v>
      </c>
      <c r="M203" s="34">
        <f>ROUND(ROUND(L203,2)*ROUND(G203,3),2)</f>
        <v>0</v>
      </c>
      <c r="N203" s="38" t="s">
        <v>53</v>
      </c>
      <c r="O203">
        <f>(M203*21)/100</f>
        <v>0</v>
      </c>
      <c r="P203" t="s">
        <v>27</v>
      </c>
    </row>
    <row r="204" spans="1:16" x14ac:dyDescent="0.2">
      <c r="A204" s="37" t="s">
        <v>54</v>
      </c>
      <c r="E204" s="41" t="s">
        <v>5</v>
      </c>
    </row>
    <row r="205" spans="1:16" x14ac:dyDescent="0.2">
      <c r="A205" s="37" t="s">
        <v>55</v>
      </c>
      <c r="E205" s="42" t="s">
        <v>5</v>
      </c>
    </row>
    <row r="206" spans="1:16" ht="89.25" x14ac:dyDescent="0.2">
      <c r="A206" t="s">
        <v>57</v>
      </c>
      <c r="E206" s="41" t="s">
        <v>783</v>
      </c>
    </row>
    <row r="207" spans="1:16" x14ac:dyDescent="0.2">
      <c r="A207" t="s">
        <v>49</v>
      </c>
      <c r="B207" s="36" t="s">
        <v>247</v>
      </c>
      <c r="C207" s="36" t="s">
        <v>784</v>
      </c>
      <c r="D207" s="37" t="s">
        <v>47</v>
      </c>
      <c r="E207" s="13" t="s">
        <v>785</v>
      </c>
      <c r="F207" s="38" t="s">
        <v>52</v>
      </c>
      <c r="G207" s="39">
        <v>32</v>
      </c>
      <c r="H207" s="38">
        <v>0</v>
      </c>
      <c r="I207" s="38">
        <f>ROUND(G207*H207,6)</f>
        <v>0</v>
      </c>
      <c r="L207" s="40">
        <v>0</v>
      </c>
      <c r="M207" s="34">
        <f>ROUND(ROUND(L207,2)*ROUND(G207,3),2)</f>
        <v>0</v>
      </c>
      <c r="N207" s="38" t="s">
        <v>53</v>
      </c>
      <c r="O207">
        <f>(M207*21)/100</f>
        <v>0</v>
      </c>
      <c r="P207" t="s">
        <v>27</v>
      </c>
    </row>
    <row r="208" spans="1:16" x14ac:dyDescent="0.2">
      <c r="A208" s="37" t="s">
        <v>54</v>
      </c>
      <c r="E208" s="41" t="s">
        <v>786</v>
      </c>
    </row>
    <row r="209" spans="1:16" x14ac:dyDescent="0.2">
      <c r="A209" s="37" t="s">
        <v>55</v>
      </c>
      <c r="E209" s="42" t="s">
        <v>5</v>
      </c>
    </row>
    <row r="210" spans="1:16" ht="127.5" x14ac:dyDescent="0.2">
      <c r="A210" t="s">
        <v>57</v>
      </c>
      <c r="E210" s="41" t="s">
        <v>787</v>
      </c>
    </row>
    <row r="211" spans="1:16" x14ac:dyDescent="0.2">
      <c r="A211" t="s">
        <v>49</v>
      </c>
      <c r="B211" s="36" t="s">
        <v>251</v>
      </c>
      <c r="C211" s="36" t="s">
        <v>788</v>
      </c>
      <c r="D211" s="37" t="s">
        <v>47</v>
      </c>
      <c r="E211" s="13" t="s">
        <v>789</v>
      </c>
      <c r="F211" s="38" t="s">
        <v>52</v>
      </c>
      <c r="G211" s="39">
        <v>1</v>
      </c>
      <c r="H211" s="38">
        <v>0</v>
      </c>
      <c r="I211" s="38">
        <f>ROUND(G211*H211,6)</f>
        <v>0</v>
      </c>
      <c r="L211" s="40">
        <v>0</v>
      </c>
      <c r="M211" s="34">
        <f>ROUND(ROUND(L211,2)*ROUND(G211,3),2)</f>
        <v>0</v>
      </c>
      <c r="N211" s="38" t="s">
        <v>269</v>
      </c>
      <c r="O211">
        <f>(M211*21)/100</f>
        <v>0</v>
      </c>
      <c r="P211" t="s">
        <v>27</v>
      </c>
    </row>
    <row r="212" spans="1:16" x14ac:dyDescent="0.2">
      <c r="A212" s="37" t="s">
        <v>54</v>
      </c>
      <c r="E212" s="41" t="s">
        <v>790</v>
      </c>
    </row>
    <row r="213" spans="1:16" x14ac:dyDescent="0.2">
      <c r="A213" s="37" t="s">
        <v>55</v>
      </c>
      <c r="E213" s="42" t="s">
        <v>5</v>
      </c>
    </row>
    <row r="214" spans="1:16" ht="140.25" x14ac:dyDescent="0.2">
      <c r="A214" t="s">
        <v>57</v>
      </c>
      <c r="E214" s="41" t="s">
        <v>791</v>
      </c>
    </row>
    <row r="215" spans="1:16" x14ac:dyDescent="0.2">
      <c r="A215" t="s">
        <v>46</v>
      </c>
      <c r="C215" s="33" t="s">
        <v>624</v>
      </c>
      <c r="E215" s="35" t="s">
        <v>625</v>
      </c>
      <c r="J215" s="34">
        <f>0</f>
        <v>0</v>
      </c>
      <c r="K215" s="34">
        <f>0</f>
        <v>0</v>
      </c>
      <c r="L215" s="34">
        <f>0+L216</f>
        <v>0</v>
      </c>
      <c r="M215" s="34">
        <f>0+M216</f>
        <v>0</v>
      </c>
    </row>
    <row r="216" spans="1:16" ht="38.25" x14ac:dyDescent="0.2">
      <c r="A216" t="s">
        <v>49</v>
      </c>
      <c r="B216" s="36" t="s">
        <v>232</v>
      </c>
      <c r="C216" s="36" t="s">
        <v>792</v>
      </c>
      <c r="D216" s="37" t="s">
        <v>793</v>
      </c>
      <c r="E216" s="13" t="s">
        <v>794</v>
      </c>
      <c r="F216" s="38" t="s">
        <v>629</v>
      </c>
      <c r="G216" s="39">
        <v>0.01</v>
      </c>
      <c r="H216" s="38">
        <v>0</v>
      </c>
      <c r="I216" s="38">
        <f>ROUND(G216*H216,6)</f>
        <v>0</v>
      </c>
      <c r="L216" s="40">
        <v>0</v>
      </c>
      <c r="M216" s="34">
        <f>ROUND(ROUND(L216,2)*ROUND(G216,3),2)</f>
        <v>0</v>
      </c>
      <c r="N216" s="38" t="s">
        <v>269</v>
      </c>
      <c r="O216">
        <f>(M216*21)/100</f>
        <v>0</v>
      </c>
      <c r="P216" t="s">
        <v>27</v>
      </c>
    </row>
    <row r="217" spans="1:16" x14ac:dyDescent="0.2">
      <c r="A217" s="37" t="s">
        <v>54</v>
      </c>
      <c r="E217" s="41" t="s">
        <v>5</v>
      </c>
    </row>
    <row r="218" spans="1:16" x14ac:dyDescent="0.2">
      <c r="A218" s="37" t="s">
        <v>55</v>
      </c>
      <c r="E218" s="42" t="s">
        <v>5</v>
      </c>
    </row>
    <row r="219" spans="1:16" ht="140.25" x14ac:dyDescent="0.2">
      <c r="A219" t="s">
        <v>57</v>
      </c>
      <c r="E219"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795</v>
      </c>
      <c r="M3" s="43">
        <f>Rekapitulace!C19</f>
        <v>0</v>
      </c>
      <c r="N3" s="25" t="s">
        <v>0</v>
      </c>
      <c r="O3" t="s">
        <v>23</v>
      </c>
      <c r="P3" t="s">
        <v>27</v>
      </c>
    </row>
    <row r="4" spans="1:20" ht="32.1" customHeight="1" x14ac:dyDescent="0.2">
      <c r="A4" s="28" t="s">
        <v>20</v>
      </c>
      <c r="B4" s="29" t="s">
        <v>28</v>
      </c>
      <c r="C4" s="2" t="s">
        <v>795</v>
      </c>
      <c r="D4" s="9"/>
      <c r="E4" s="3" t="s">
        <v>796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COUNTIFS(L8:L348,"=0",A8:A348,"P")+COUNTIFS(L8:L348,"",A8:A348,"P")+SUM(Q8:Q348)</f>
        <v>85</v>
      </c>
    </row>
    <row r="8" spans="1:20" x14ac:dyDescent="0.2">
      <c r="A8" t="s">
        <v>44</v>
      </c>
      <c r="C8" s="30" t="s">
        <v>799</v>
      </c>
      <c r="E8" s="32" t="s">
        <v>798</v>
      </c>
      <c r="J8" s="31">
        <f>0+J9+J38+J331</f>
        <v>0</v>
      </c>
      <c r="K8" s="31">
        <f>0+K9+K38+K331</f>
        <v>0</v>
      </c>
      <c r="L8" s="31">
        <f>0+L9+L38+L331</f>
        <v>0</v>
      </c>
      <c r="M8" s="31">
        <f>0+M9+M38+M331</f>
        <v>0</v>
      </c>
    </row>
    <row r="9" spans="1:20" x14ac:dyDescent="0.2">
      <c r="A9" t="s">
        <v>46</v>
      </c>
      <c r="C9" s="33" t="s">
        <v>313</v>
      </c>
      <c r="E9" s="35" t="s">
        <v>800</v>
      </c>
      <c r="J9" s="34">
        <f>0</f>
        <v>0</v>
      </c>
      <c r="K9" s="34">
        <f>0</f>
        <v>0</v>
      </c>
      <c r="L9" s="34">
        <f>0+L10+L14+L18+L22+L26+L30+L34</f>
        <v>0</v>
      </c>
      <c r="M9" s="34">
        <f>0+M10+M14+M18+M22+M26+M30+M34</f>
        <v>0</v>
      </c>
    </row>
    <row r="10" spans="1:20" x14ac:dyDescent="0.2">
      <c r="A10" t="s">
        <v>49</v>
      </c>
      <c r="B10" s="36" t="s">
        <v>47</v>
      </c>
      <c r="C10" s="36" t="s">
        <v>801</v>
      </c>
      <c r="D10" s="37" t="s">
        <v>5</v>
      </c>
      <c r="E10" s="13" t="s">
        <v>802</v>
      </c>
      <c r="F10" s="38" t="s">
        <v>288</v>
      </c>
      <c r="G10" s="39">
        <v>10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5</v>
      </c>
    </row>
    <row r="13" spans="1:20" x14ac:dyDescent="0.2">
      <c r="A13" t="s">
        <v>57</v>
      </c>
      <c r="E13" s="41" t="s">
        <v>58</v>
      </c>
    </row>
    <row r="14" spans="1:20" ht="25.5" x14ac:dyDescent="0.2">
      <c r="A14" t="s">
        <v>49</v>
      </c>
      <c r="B14" s="36" t="s">
        <v>27</v>
      </c>
      <c r="C14" s="36" t="s">
        <v>803</v>
      </c>
      <c r="D14" s="37" t="s">
        <v>5</v>
      </c>
      <c r="E14" s="13" t="s">
        <v>804</v>
      </c>
      <c r="F14" s="38" t="s">
        <v>288</v>
      </c>
      <c r="G14" s="39">
        <v>20</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v>
      </c>
    </row>
    <row r="17" spans="1:16" x14ac:dyDescent="0.2">
      <c r="A17" t="s">
        <v>57</v>
      </c>
      <c r="E17" s="41" t="s">
        <v>58</v>
      </c>
    </row>
    <row r="18" spans="1:16" ht="25.5" x14ac:dyDescent="0.2">
      <c r="A18" t="s">
        <v>49</v>
      </c>
      <c r="B18" s="36" t="s">
        <v>26</v>
      </c>
      <c r="C18" s="36" t="s">
        <v>805</v>
      </c>
      <c r="D18" s="37" t="s">
        <v>5</v>
      </c>
      <c r="E18" s="13" t="s">
        <v>806</v>
      </c>
      <c r="F18" s="38" t="s">
        <v>504</v>
      </c>
      <c r="G18" s="39">
        <v>8</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807</v>
      </c>
    </row>
    <row r="21" spans="1:16" x14ac:dyDescent="0.2">
      <c r="A21" t="s">
        <v>57</v>
      </c>
      <c r="E21" s="41" t="s">
        <v>58</v>
      </c>
    </row>
    <row r="22" spans="1:16" x14ac:dyDescent="0.2">
      <c r="A22" t="s">
        <v>49</v>
      </c>
      <c r="B22" s="36" t="s">
        <v>65</v>
      </c>
      <c r="C22" s="36" t="s">
        <v>808</v>
      </c>
      <c r="D22" s="37" t="s">
        <v>5</v>
      </c>
      <c r="E22" s="13" t="s">
        <v>809</v>
      </c>
      <c r="F22" s="38" t="s">
        <v>52</v>
      </c>
      <c r="G22" s="39">
        <v>20</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810</v>
      </c>
    </row>
    <row r="25" spans="1:16" x14ac:dyDescent="0.2">
      <c r="A25" t="s">
        <v>57</v>
      </c>
      <c r="E25" s="41" t="s">
        <v>58</v>
      </c>
    </row>
    <row r="26" spans="1:16" x14ac:dyDescent="0.2">
      <c r="A26" t="s">
        <v>49</v>
      </c>
      <c r="B26" s="36" t="s">
        <v>69</v>
      </c>
      <c r="C26" s="36" t="s">
        <v>811</v>
      </c>
      <c r="D26" s="37" t="s">
        <v>5</v>
      </c>
      <c r="E26" s="13" t="s">
        <v>812</v>
      </c>
      <c r="F26" s="38" t="s">
        <v>52</v>
      </c>
      <c r="G26" s="39">
        <v>40</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813</v>
      </c>
    </row>
    <row r="29" spans="1:16" x14ac:dyDescent="0.2">
      <c r="A29" t="s">
        <v>57</v>
      </c>
      <c r="E29" s="41" t="s">
        <v>58</v>
      </c>
    </row>
    <row r="30" spans="1:16" ht="25.5" x14ac:dyDescent="0.2">
      <c r="A30" t="s">
        <v>49</v>
      </c>
      <c r="B30" s="36" t="s">
        <v>73</v>
      </c>
      <c r="C30" s="36" t="s">
        <v>814</v>
      </c>
      <c r="D30" s="37" t="s">
        <v>5</v>
      </c>
      <c r="E30" s="13" t="s">
        <v>815</v>
      </c>
      <c r="F30" s="38" t="s">
        <v>52</v>
      </c>
      <c r="G30" s="39">
        <v>15</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816</v>
      </c>
    </row>
    <row r="33" spans="1:16" x14ac:dyDescent="0.2">
      <c r="A33" t="s">
        <v>57</v>
      </c>
      <c r="E33" s="41" t="s">
        <v>58</v>
      </c>
    </row>
    <row r="34" spans="1:16" ht="25.5" x14ac:dyDescent="0.2">
      <c r="A34" t="s">
        <v>49</v>
      </c>
      <c r="B34" s="36" t="s">
        <v>77</v>
      </c>
      <c r="C34" s="36" t="s">
        <v>817</v>
      </c>
      <c r="D34" s="37" t="s">
        <v>5</v>
      </c>
      <c r="E34" s="13" t="s">
        <v>818</v>
      </c>
      <c r="F34" s="38" t="s">
        <v>819</v>
      </c>
      <c r="G34" s="39">
        <v>120</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820</v>
      </c>
    </row>
    <row r="37" spans="1:16" x14ac:dyDescent="0.2">
      <c r="A37" t="s">
        <v>57</v>
      </c>
      <c r="E37" s="41" t="s">
        <v>58</v>
      </c>
    </row>
    <row r="38" spans="1:16" x14ac:dyDescent="0.2">
      <c r="A38" t="s">
        <v>46</v>
      </c>
      <c r="C38" s="33" t="s">
        <v>329</v>
      </c>
      <c r="E38" s="35" t="s">
        <v>821</v>
      </c>
      <c r="J38" s="34">
        <f>0</f>
        <v>0</v>
      </c>
      <c r="K38" s="34">
        <f>0</f>
        <v>0</v>
      </c>
      <c r="L38" s="34">
        <f>0+L39+L43+L47+L51+L55+L59+L63+L67+L71+L75+L79+L83+L87+L91+L95+L99+L103+L107+L111+L115+L119+L123+L127+L131+L135+L139+L143+L147+L151+L155+L159+L163+L167+L171+L175+L179+L183+L187+L191+L195+L199+L203+L207+L211+L215+L219+L223+L227+L231+L235+L239+L243+L247+L251+L255+L259+L263+L267+L271+L275+L279+L283+L287+L291+L295+L299+L303+L307+L311+L315+L319+L323+L327</f>
        <v>0</v>
      </c>
      <c r="M38" s="34">
        <f>0+M39+M43+M47+M51+M55+M59+M63+M67+M71+M75+M79+M83+M87+M91+M95+M99+M103+M107+M111+M115+M119+M123+M127+M131+M135+M139+M143+M147+M151+M155+M159+M163+M167+M171+M175+M179+M183+M187+M191+M195+M199+M203+M207+M211+M215+M219+M223+M227+M231+M235+M239+M243+M247+M251+M255+M259+M263+M267+M271+M275+M279+M283+M287+M291+M295+M299+M303+M307+M311+M315+M319+M323+M327</f>
        <v>0</v>
      </c>
    </row>
    <row r="39" spans="1:16" x14ac:dyDescent="0.2">
      <c r="A39" t="s">
        <v>49</v>
      </c>
      <c r="B39" s="36" t="s">
        <v>81</v>
      </c>
      <c r="C39" s="36" t="s">
        <v>822</v>
      </c>
      <c r="D39" s="37" t="s">
        <v>5</v>
      </c>
      <c r="E39" s="13" t="s">
        <v>823</v>
      </c>
      <c r="F39" s="38" t="s">
        <v>288</v>
      </c>
      <c r="G39" s="39">
        <v>70</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824</v>
      </c>
    </row>
    <row r="42" spans="1:16" x14ac:dyDescent="0.2">
      <c r="A42" t="s">
        <v>57</v>
      </c>
      <c r="E42" s="41" t="s">
        <v>58</v>
      </c>
    </row>
    <row r="43" spans="1:16" x14ac:dyDescent="0.2">
      <c r="A43" t="s">
        <v>49</v>
      </c>
      <c r="B43" s="36" t="s">
        <v>85</v>
      </c>
      <c r="C43" s="36" t="s">
        <v>822</v>
      </c>
      <c r="D43" s="37" t="s">
        <v>47</v>
      </c>
      <c r="E43" s="13" t="s">
        <v>823</v>
      </c>
      <c r="F43" s="38" t="s">
        <v>288</v>
      </c>
      <c r="G43" s="39">
        <v>8</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825</v>
      </c>
    </row>
    <row r="46" spans="1:16" x14ac:dyDescent="0.2">
      <c r="A46" t="s">
        <v>57</v>
      </c>
      <c r="E46" s="41" t="s">
        <v>58</v>
      </c>
    </row>
    <row r="47" spans="1:16" x14ac:dyDescent="0.2">
      <c r="A47" t="s">
        <v>49</v>
      </c>
      <c r="B47" s="36" t="s">
        <v>88</v>
      </c>
      <c r="C47" s="36" t="s">
        <v>826</v>
      </c>
      <c r="D47" s="37" t="s">
        <v>5</v>
      </c>
      <c r="E47" s="13" t="s">
        <v>827</v>
      </c>
      <c r="F47" s="38" t="s">
        <v>52</v>
      </c>
      <c r="G47" s="39">
        <v>3</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828</v>
      </c>
    </row>
    <row r="50" spans="1:16" x14ac:dyDescent="0.2">
      <c r="A50" t="s">
        <v>57</v>
      </c>
      <c r="E50" s="41" t="s">
        <v>58</v>
      </c>
    </row>
    <row r="51" spans="1:16" x14ac:dyDescent="0.2">
      <c r="A51" t="s">
        <v>49</v>
      </c>
      <c r="B51" s="36" t="s">
        <v>91</v>
      </c>
      <c r="C51" s="36" t="s">
        <v>829</v>
      </c>
      <c r="D51" s="37" t="s">
        <v>5</v>
      </c>
      <c r="E51" s="13" t="s">
        <v>830</v>
      </c>
      <c r="F51" s="38" t="s">
        <v>52</v>
      </c>
      <c r="G51" s="39">
        <v>8</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825</v>
      </c>
    </row>
    <row r="54" spans="1:16" x14ac:dyDescent="0.2">
      <c r="A54" t="s">
        <v>57</v>
      </c>
      <c r="E54" s="41" t="s">
        <v>58</v>
      </c>
    </row>
    <row r="55" spans="1:16" x14ac:dyDescent="0.2">
      <c r="A55" t="s">
        <v>49</v>
      </c>
      <c r="B55" s="36" t="s">
        <v>95</v>
      </c>
      <c r="C55" s="36" t="s">
        <v>831</v>
      </c>
      <c r="D55" s="37" t="s">
        <v>5</v>
      </c>
      <c r="E55" s="13" t="s">
        <v>832</v>
      </c>
      <c r="F55" s="38" t="s">
        <v>52</v>
      </c>
      <c r="G55" s="39">
        <v>46</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833</v>
      </c>
    </row>
    <row r="58" spans="1:16" x14ac:dyDescent="0.2">
      <c r="A58" t="s">
        <v>57</v>
      </c>
      <c r="E58" s="41" t="s">
        <v>58</v>
      </c>
    </row>
    <row r="59" spans="1:16" x14ac:dyDescent="0.2">
      <c r="A59" t="s">
        <v>49</v>
      </c>
      <c r="B59" s="36" t="s">
        <v>98</v>
      </c>
      <c r="C59" s="36" t="s">
        <v>834</v>
      </c>
      <c r="D59" s="37" t="s">
        <v>5</v>
      </c>
      <c r="E59" s="13" t="s">
        <v>835</v>
      </c>
      <c r="F59" s="38" t="s">
        <v>288</v>
      </c>
      <c r="G59" s="39">
        <v>78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836</v>
      </c>
    </row>
    <row r="62" spans="1:16" x14ac:dyDescent="0.2">
      <c r="A62" t="s">
        <v>57</v>
      </c>
      <c r="E62" s="41" t="s">
        <v>58</v>
      </c>
    </row>
    <row r="63" spans="1:16" ht="25.5" x14ac:dyDescent="0.2">
      <c r="A63" t="s">
        <v>49</v>
      </c>
      <c r="B63" s="36" t="s">
        <v>101</v>
      </c>
      <c r="C63" s="36" t="s">
        <v>837</v>
      </c>
      <c r="D63" s="37" t="s">
        <v>5</v>
      </c>
      <c r="E63" s="13" t="s">
        <v>838</v>
      </c>
      <c r="F63" s="38" t="s">
        <v>52</v>
      </c>
      <c r="G63" s="39">
        <v>4</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839</v>
      </c>
    </row>
    <row r="66" spans="1:16" x14ac:dyDescent="0.2">
      <c r="A66" t="s">
        <v>57</v>
      </c>
      <c r="E66" s="41" t="s">
        <v>58</v>
      </c>
    </row>
    <row r="67" spans="1:16" ht="25.5" x14ac:dyDescent="0.2">
      <c r="A67" t="s">
        <v>49</v>
      </c>
      <c r="B67" s="36" t="s">
        <v>105</v>
      </c>
      <c r="C67" s="36" t="s">
        <v>840</v>
      </c>
      <c r="D67" s="37" t="s">
        <v>5</v>
      </c>
      <c r="E67" s="13" t="s">
        <v>841</v>
      </c>
      <c r="F67" s="38" t="s">
        <v>52</v>
      </c>
      <c r="G67" s="39">
        <v>3</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842</v>
      </c>
    </row>
    <row r="70" spans="1:16" x14ac:dyDescent="0.2">
      <c r="A70" t="s">
        <v>57</v>
      </c>
      <c r="E70" s="41" t="s">
        <v>58</v>
      </c>
    </row>
    <row r="71" spans="1:16" ht="38.25" x14ac:dyDescent="0.2">
      <c r="A71" t="s">
        <v>49</v>
      </c>
      <c r="B71" s="36" t="s">
        <v>108</v>
      </c>
      <c r="C71" s="36" t="s">
        <v>843</v>
      </c>
      <c r="D71" s="37" t="s">
        <v>5</v>
      </c>
      <c r="E71" s="13" t="s">
        <v>844</v>
      </c>
      <c r="F71" s="38" t="s">
        <v>52</v>
      </c>
      <c r="G71" s="39">
        <v>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845</v>
      </c>
    </row>
    <row r="74" spans="1:16" x14ac:dyDescent="0.2">
      <c r="A74" t="s">
        <v>57</v>
      </c>
      <c r="E74" s="41" t="s">
        <v>58</v>
      </c>
    </row>
    <row r="75" spans="1:16" ht="38.25" x14ac:dyDescent="0.2">
      <c r="A75" t="s">
        <v>49</v>
      </c>
      <c r="B75" s="36" t="s">
        <v>111</v>
      </c>
      <c r="C75" s="36" t="s">
        <v>846</v>
      </c>
      <c r="D75" s="37" t="s">
        <v>5</v>
      </c>
      <c r="E75" s="13" t="s">
        <v>847</v>
      </c>
      <c r="F75" s="38" t="s">
        <v>52</v>
      </c>
      <c r="G75" s="39">
        <v>3</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842</v>
      </c>
    </row>
    <row r="78" spans="1:16" x14ac:dyDescent="0.2">
      <c r="A78" t="s">
        <v>57</v>
      </c>
      <c r="E78" s="41" t="s">
        <v>58</v>
      </c>
    </row>
    <row r="79" spans="1:16" ht="25.5" x14ac:dyDescent="0.2">
      <c r="A79" t="s">
        <v>49</v>
      </c>
      <c r="B79" s="36" t="s">
        <v>115</v>
      </c>
      <c r="C79" s="36" t="s">
        <v>848</v>
      </c>
      <c r="D79" s="37" t="s">
        <v>5</v>
      </c>
      <c r="E79" s="13" t="s">
        <v>849</v>
      </c>
      <c r="F79" s="38" t="s">
        <v>288</v>
      </c>
      <c r="G79" s="39">
        <v>65</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836</v>
      </c>
    </row>
    <row r="82" spans="1:16" x14ac:dyDescent="0.2">
      <c r="A82" t="s">
        <v>57</v>
      </c>
      <c r="E82" s="41" t="s">
        <v>58</v>
      </c>
    </row>
    <row r="83" spans="1:16" ht="25.5" x14ac:dyDescent="0.2">
      <c r="A83" t="s">
        <v>49</v>
      </c>
      <c r="B83" s="36" t="s">
        <v>118</v>
      </c>
      <c r="C83" s="36" t="s">
        <v>850</v>
      </c>
      <c r="D83" s="37" t="s">
        <v>5</v>
      </c>
      <c r="E83" s="13" t="s">
        <v>851</v>
      </c>
      <c r="F83" s="38" t="s">
        <v>288</v>
      </c>
      <c r="G83" s="39">
        <v>36</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836</v>
      </c>
    </row>
    <row r="86" spans="1:16" x14ac:dyDescent="0.2">
      <c r="A86" t="s">
        <v>57</v>
      </c>
      <c r="E86" s="41" t="s">
        <v>58</v>
      </c>
    </row>
    <row r="87" spans="1:16" ht="25.5" x14ac:dyDescent="0.2">
      <c r="A87" t="s">
        <v>49</v>
      </c>
      <c r="B87" s="36" t="s">
        <v>122</v>
      </c>
      <c r="C87" s="36" t="s">
        <v>852</v>
      </c>
      <c r="D87" s="37" t="s">
        <v>5</v>
      </c>
      <c r="E87" s="13" t="s">
        <v>853</v>
      </c>
      <c r="F87" s="38" t="s">
        <v>288</v>
      </c>
      <c r="G87" s="39">
        <v>40</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836</v>
      </c>
    </row>
    <row r="90" spans="1:16" x14ac:dyDescent="0.2">
      <c r="A90" t="s">
        <v>57</v>
      </c>
      <c r="E90" s="41" t="s">
        <v>58</v>
      </c>
    </row>
    <row r="91" spans="1:16" x14ac:dyDescent="0.2">
      <c r="A91" t="s">
        <v>49</v>
      </c>
      <c r="B91" s="36" t="s">
        <v>125</v>
      </c>
      <c r="C91" s="36" t="s">
        <v>854</v>
      </c>
      <c r="D91" s="37" t="s">
        <v>5</v>
      </c>
      <c r="E91" s="13" t="s">
        <v>855</v>
      </c>
      <c r="F91" s="38" t="s">
        <v>288</v>
      </c>
      <c r="G91" s="39">
        <v>30</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836</v>
      </c>
    </row>
    <row r="94" spans="1:16" x14ac:dyDescent="0.2">
      <c r="A94" t="s">
        <v>57</v>
      </c>
      <c r="E94" s="41" t="s">
        <v>58</v>
      </c>
    </row>
    <row r="95" spans="1:16" ht="25.5" x14ac:dyDescent="0.2">
      <c r="A95" t="s">
        <v>49</v>
      </c>
      <c r="B95" s="36" t="s">
        <v>129</v>
      </c>
      <c r="C95" s="36" t="s">
        <v>856</v>
      </c>
      <c r="D95" s="37" t="s">
        <v>5</v>
      </c>
      <c r="E95" s="13" t="s">
        <v>857</v>
      </c>
      <c r="F95" s="38" t="s">
        <v>52</v>
      </c>
      <c r="G95" s="39">
        <v>12</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836</v>
      </c>
    </row>
    <row r="98" spans="1:16" x14ac:dyDescent="0.2">
      <c r="A98" t="s">
        <v>57</v>
      </c>
      <c r="E98" s="41" t="s">
        <v>58</v>
      </c>
    </row>
    <row r="99" spans="1:16" ht="25.5" x14ac:dyDescent="0.2">
      <c r="A99" t="s">
        <v>49</v>
      </c>
      <c r="B99" s="36" t="s">
        <v>133</v>
      </c>
      <c r="C99" s="36" t="s">
        <v>858</v>
      </c>
      <c r="D99" s="37" t="s">
        <v>5</v>
      </c>
      <c r="E99" s="13" t="s">
        <v>859</v>
      </c>
      <c r="F99" s="38" t="s">
        <v>52</v>
      </c>
      <c r="G99" s="39">
        <v>4</v>
      </c>
      <c r="H99" s="38">
        <v>0</v>
      </c>
      <c r="I99" s="38">
        <f>ROUND(G99*H99,6)</f>
        <v>0</v>
      </c>
      <c r="L99" s="40">
        <v>0</v>
      </c>
      <c r="M99" s="34">
        <f>ROUND(ROUND(L99,2)*ROUND(G99,3),2)</f>
        <v>0</v>
      </c>
      <c r="N99" s="38" t="s">
        <v>488</v>
      </c>
      <c r="O99">
        <f>(M99*21)/100</f>
        <v>0</v>
      </c>
      <c r="P99" t="s">
        <v>27</v>
      </c>
    </row>
    <row r="100" spans="1:16" x14ac:dyDescent="0.2">
      <c r="A100" s="37" t="s">
        <v>54</v>
      </c>
      <c r="E100" s="41" t="s">
        <v>5</v>
      </c>
    </row>
    <row r="101" spans="1:16" x14ac:dyDescent="0.2">
      <c r="A101" s="37" t="s">
        <v>55</v>
      </c>
      <c r="E101" s="42" t="s">
        <v>836</v>
      </c>
    </row>
    <row r="102" spans="1:16" x14ac:dyDescent="0.2">
      <c r="A102" t="s">
        <v>57</v>
      </c>
      <c r="E102" s="41" t="s">
        <v>58</v>
      </c>
    </row>
    <row r="103" spans="1:16" ht="25.5" x14ac:dyDescent="0.2">
      <c r="A103" t="s">
        <v>49</v>
      </c>
      <c r="B103" s="36" t="s">
        <v>137</v>
      </c>
      <c r="C103" s="36" t="s">
        <v>860</v>
      </c>
      <c r="D103" s="37" t="s">
        <v>5</v>
      </c>
      <c r="E103" s="13" t="s">
        <v>861</v>
      </c>
      <c r="F103" s="38" t="s">
        <v>52</v>
      </c>
      <c r="G103" s="39">
        <v>10</v>
      </c>
      <c r="H103" s="38">
        <v>0</v>
      </c>
      <c r="I103" s="38">
        <f>ROUND(G103*H103,6)</f>
        <v>0</v>
      </c>
      <c r="L103" s="40">
        <v>0</v>
      </c>
      <c r="M103" s="34">
        <f>ROUND(ROUND(L103,2)*ROUND(G103,3),2)</f>
        <v>0</v>
      </c>
      <c r="N103" s="38" t="s">
        <v>488</v>
      </c>
      <c r="O103">
        <f>(M103*21)/100</f>
        <v>0</v>
      </c>
      <c r="P103" t="s">
        <v>27</v>
      </c>
    </row>
    <row r="104" spans="1:16" x14ac:dyDescent="0.2">
      <c r="A104" s="37" t="s">
        <v>54</v>
      </c>
      <c r="E104" s="41" t="s">
        <v>5</v>
      </c>
    </row>
    <row r="105" spans="1:16" x14ac:dyDescent="0.2">
      <c r="A105" s="37" t="s">
        <v>55</v>
      </c>
      <c r="E105" s="42" t="s">
        <v>836</v>
      </c>
    </row>
    <row r="106" spans="1:16" x14ac:dyDescent="0.2">
      <c r="A106" t="s">
        <v>57</v>
      </c>
      <c r="E106" s="41" t="s">
        <v>58</v>
      </c>
    </row>
    <row r="107" spans="1:16" ht="25.5" x14ac:dyDescent="0.2">
      <c r="A107" t="s">
        <v>49</v>
      </c>
      <c r="B107" s="36" t="s">
        <v>141</v>
      </c>
      <c r="C107" s="36" t="s">
        <v>862</v>
      </c>
      <c r="D107" s="37" t="s">
        <v>5</v>
      </c>
      <c r="E107" s="13" t="s">
        <v>863</v>
      </c>
      <c r="F107" s="38" t="s">
        <v>52</v>
      </c>
      <c r="G107" s="39">
        <v>8</v>
      </c>
      <c r="H107" s="38">
        <v>0</v>
      </c>
      <c r="I107" s="38">
        <f>ROUND(G107*H107,6)</f>
        <v>0</v>
      </c>
      <c r="L107" s="40">
        <v>0</v>
      </c>
      <c r="M107" s="34">
        <f>ROUND(ROUND(L107,2)*ROUND(G107,3),2)</f>
        <v>0</v>
      </c>
      <c r="N107" s="38" t="s">
        <v>488</v>
      </c>
      <c r="O107">
        <f>(M107*21)/100</f>
        <v>0</v>
      </c>
      <c r="P107" t="s">
        <v>27</v>
      </c>
    </row>
    <row r="108" spans="1:16" x14ac:dyDescent="0.2">
      <c r="A108" s="37" t="s">
        <v>54</v>
      </c>
      <c r="E108" s="41" t="s">
        <v>5</v>
      </c>
    </row>
    <row r="109" spans="1:16" x14ac:dyDescent="0.2">
      <c r="A109" s="37" t="s">
        <v>55</v>
      </c>
      <c r="E109" s="42" t="s">
        <v>836</v>
      </c>
    </row>
    <row r="110" spans="1:16" x14ac:dyDescent="0.2">
      <c r="A110" t="s">
        <v>57</v>
      </c>
      <c r="E110" s="41" t="s">
        <v>58</v>
      </c>
    </row>
    <row r="111" spans="1:16" x14ac:dyDescent="0.2">
      <c r="A111" t="s">
        <v>49</v>
      </c>
      <c r="B111" s="36" t="s">
        <v>145</v>
      </c>
      <c r="C111" s="36" t="s">
        <v>864</v>
      </c>
      <c r="D111" s="37" t="s">
        <v>5</v>
      </c>
      <c r="E111" s="13" t="s">
        <v>865</v>
      </c>
      <c r="F111" s="38" t="s">
        <v>52</v>
      </c>
      <c r="G111" s="39">
        <v>38</v>
      </c>
      <c r="H111" s="38">
        <v>0</v>
      </c>
      <c r="I111" s="38">
        <f>ROUND(G111*H111,6)</f>
        <v>0</v>
      </c>
      <c r="L111" s="40">
        <v>0</v>
      </c>
      <c r="M111" s="34">
        <f>ROUND(ROUND(L111,2)*ROUND(G111,3),2)</f>
        <v>0</v>
      </c>
      <c r="N111" s="38" t="s">
        <v>488</v>
      </c>
      <c r="O111">
        <f>(M111*21)/100</f>
        <v>0</v>
      </c>
      <c r="P111" t="s">
        <v>27</v>
      </c>
    </row>
    <row r="112" spans="1:16" x14ac:dyDescent="0.2">
      <c r="A112" s="37" t="s">
        <v>54</v>
      </c>
      <c r="E112" s="41" t="s">
        <v>5</v>
      </c>
    </row>
    <row r="113" spans="1:16" x14ac:dyDescent="0.2">
      <c r="A113" s="37" t="s">
        <v>55</v>
      </c>
      <c r="E113" s="42" t="s">
        <v>836</v>
      </c>
    </row>
    <row r="114" spans="1:16" x14ac:dyDescent="0.2">
      <c r="A114" t="s">
        <v>57</v>
      </c>
      <c r="E114" s="41" t="s">
        <v>58</v>
      </c>
    </row>
    <row r="115" spans="1:16" x14ac:dyDescent="0.2">
      <c r="A115" t="s">
        <v>49</v>
      </c>
      <c r="B115" s="36" t="s">
        <v>148</v>
      </c>
      <c r="C115" s="36" t="s">
        <v>866</v>
      </c>
      <c r="D115" s="37" t="s">
        <v>5</v>
      </c>
      <c r="E115" s="13" t="s">
        <v>867</v>
      </c>
      <c r="F115" s="38" t="s">
        <v>52</v>
      </c>
      <c r="G115" s="39">
        <v>24</v>
      </c>
      <c r="H115" s="38">
        <v>0</v>
      </c>
      <c r="I115" s="38">
        <f>ROUND(G115*H115,6)</f>
        <v>0</v>
      </c>
      <c r="L115" s="40">
        <v>0</v>
      </c>
      <c r="M115" s="34">
        <f>ROUND(ROUND(L115,2)*ROUND(G115,3),2)</f>
        <v>0</v>
      </c>
      <c r="N115" s="38" t="s">
        <v>488</v>
      </c>
      <c r="O115">
        <f>(M115*21)/100</f>
        <v>0</v>
      </c>
      <c r="P115" t="s">
        <v>27</v>
      </c>
    </row>
    <row r="116" spans="1:16" x14ac:dyDescent="0.2">
      <c r="A116" s="37" t="s">
        <v>54</v>
      </c>
      <c r="E116" s="41" t="s">
        <v>5</v>
      </c>
    </row>
    <row r="117" spans="1:16" x14ac:dyDescent="0.2">
      <c r="A117" s="37" t="s">
        <v>55</v>
      </c>
      <c r="E117" s="42" t="s">
        <v>836</v>
      </c>
    </row>
    <row r="118" spans="1:16" x14ac:dyDescent="0.2">
      <c r="A118" t="s">
        <v>57</v>
      </c>
      <c r="E118" s="41" t="s">
        <v>58</v>
      </c>
    </row>
    <row r="119" spans="1:16" ht="38.25" x14ac:dyDescent="0.2">
      <c r="A119" t="s">
        <v>49</v>
      </c>
      <c r="B119" s="36" t="s">
        <v>152</v>
      </c>
      <c r="C119" s="36" t="s">
        <v>868</v>
      </c>
      <c r="D119" s="37" t="s">
        <v>5</v>
      </c>
      <c r="E119" s="13" t="s">
        <v>869</v>
      </c>
      <c r="F119" s="38" t="s">
        <v>52</v>
      </c>
      <c r="G119" s="39">
        <v>2</v>
      </c>
      <c r="H119" s="38">
        <v>0</v>
      </c>
      <c r="I119" s="38">
        <f>ROUND(G119*H119,6)</f>
        <v>0</v>
      </c>
      <c r="L119" s="40">
        <v>0</v>
      </c>
      <c r="M119" s="34">
        <f>ROUND(ROUND(L119,2)*ROUND(G119,3),2)</f>
        <v>0</v>
      </c>
      <c r="N119" s="38" t="s">
        <v>488</v>
      </c>
      <c r="O119">
        <f>(M119*21)/100</f>
        <v>0</v>
      </c>
      <c r="P119" t="s">
        <v>27</v>
      </c>
    </row>
    <row r="120" spans="1:16" x14ac:dyDescent="0.2">
      <c r="A120" s="37" t="s">
        <v>54</v>
      </c>
      <c r="E120" s="41" t="s">
        <v>5</v>
      </c>
    </row>
    <row r="121" spans="1:16" x14ac:dyDescent="0.2">
      <c r="A121" s="37" t="s">
        <v>55</v>
      </c>
      <c r="E121" s="42" t="s">
        <v>870</v>
      </c>
    </row>
    <row r="122" spans="1:16" x14ac:dyDescent="0.2">
      <c r="A122" t="s">
        <v>57</v>
      </c>
      <c r="E122" s="41" t="s">
        <v>58</v>
      </c>
    </row>
    <row r="123" spans="1:16" ht="38.25" x14ac:dyDescent="0.2">
      <c r="A123" t="s">
        <v>49</v>
      </c>
      <c r="B123" s="36" t="s">
        <v>156</v>
      </c>
      <c r="C123" s="36" t="s">
        <v>871</v>
      </c>
      <c r="D123" s="37" t="s">
        <v>5</v>
      </c>
      <c r="E123" s="13" t="s">
        <v>872</v>
      </c>
      <c r="F123" s="38" t="s">
        <v>52</v>
      </c>
      <c r="G123" s="39">
        <v>1</v>
      </c>
      <c r="H123" s="38">
        <v>0</v>
      </c>
      <c r="I123" s="38">
        <f>ROUND(G123*H123,6)</f>
        <v>0</v>
      </c>
      <c r="L123" s="40">
        <v>0</v>
      </c>
      <c r="M123" s="34">
        <f>ROUND(ROUND(L123,2)*ROUND(G123,3),2)</f>
        <v>0</v>
      </c>
      <c r="N123" s="38" t="s">
        <v>488</v>
      </c>
      <c r="O123">
        <f>(M123*21)/100</f>
        <v>0</v>
      </c>
      <c r="P123" t="s">
        <v>27</v>
      </c>
    </row>
    <row r="124" spans="1:16" x14ac:dyDescent="0.2">
      <c r="A124" s="37" t="s">
        <v>54</v>
      </c>
      <c r="E124" s="41" t="s">
        <v>5</v>
      </c>
    </row>
    <row r="125" spans="1:16" x14ac:dyDescent="0.2">
      <c r="A125" s="37" t="s">
        <v>55</v>
      </c>
      <c r="E125" s="42" t="s">
        <v>873</v>
      </c>
    </row>
    <row r="126" spans="1:16" x14ac:dyDescent="0.2">
      <c r="A126" t="s">
        <v>57</v>
      </c>
      <c r="E126" s="41" t="s">
        <v>58</v>
      </c>
    </row>
    <row r="127" spans="1:16" ht="38.25" x14ac:dyDescent="0.2">
      <c r="A127" t="s">
        <v>49</v>
      </c>
      <c r="B127" s="36" t="s">
        <v>159</v>
      </c>
      <c r="C127" s="36" t="s">
        <v>874</v>
      </c>
      <c r="D127" s="37" t="s">
        <v>5</v>
      </c>
      <c r="E127" s="13" t="s">
        <v>875</v>
      </c>
      <c r="F127" s="38" t="s">
        <v>52</v>
      </c>
      <c r="G127" s="39">
        <v>6</v>
      </c>
      <c r="H127" s="38">
        <v>0</v>
      </c>
      <c r="I127" s="38">
        <f>ROUND(G127*H127,6)</f>
        <v>0</v>
      </c>
      <c r="L127" s="40">
        <v>0</v>
      </c>
      <c r="M127" s="34">
        <f>ROUND(ROUND(L127,2)*ROUND(G127,3),2)</f>
        <v>0</v>
      </c>
      <c r="N127" s="38" t="s">
        <v>488</v>
      </c>
      <c r="O127">
        <f>(M127*21)/100</f>
        <v>0</v>
      </c>
      <c r="P127" t="s">
        <v>27</v>
      </c>
    </row>
    <row r="128" spans="1:16" x14ac:dyDescent="0.2">
      <c r="A128" s="37" t="s">
        <v>54</v>
      </c>
      <c r="E128" s="41" t="s">
        <v>5</v>
      </c>
    </row>
    <row r="129" spans="1:16" x14ac:dyDescent="0.2">
      <c r="A129" s="37" t="s">
        <v>55</v>
      </c>
      <c r="E129" s="42" t="s">
        <v>876</v>
      </c>
    </row>
    <row r="130" spans="1:16" x14ac:dyDescent="0.2">
      <c r="A130" t="s">
        <v>57</v>
      </c>
      <c r="E130" s="41" t="s">
        <v>58</v>
      </c>
    </row>
    <row r="131" spans="1:16" ht="25.5" x14ac:dyDescent="0.2">
      <c r="A131" t="s">
        <v>49</v>
      </c>
      <c r="B131" s="36" t="s">
        <v>163</v>
      </c>
      <c r="C131" s="36" t="s">
        <v>877</v>
      </c>
      <c r="D131" s="37" t="s">
        <v>5</v>
      </c>
      <c r="E131" s="13" t="s">
        <v>878</v>
      </c>
      <c r="F131" s="38" t="s">
        <v>52</v>
      </c>
      <c r="G131" s="39">
        <v>6</v>
      </c>
      <c r="H131" s="38">
        <v>0</v>
      </c>
      <c r="I131" s="38">
        <f>ROUND(G131*H131,6)</f>
        <v>0</v>
      </c>
      <c r="L131" s="40">
        <v>0</v>
      </c>
      <c r="M131" s="34">
        <f>ROUND(ROUND(L131,2)*ROUND(G131,3),2)</f>
        <v>0</v>
      </c>
      <c r="N131" s="38" t="s">
        <v>488</v>
      </c>
      <c r="O131">
        <f>(M131*21)/100</f>
        <v>0</v>
      </c>
      <c r="P131" t="s">
        <v>27</v>
      </c>
    </row>
    <row r="132" spans="1:16" x14ac:dyDescent="0.2">
      <c r="A132" s="37" t="s">
        <v>54</v>
      </c>
      <c r="E132" s="41" t="s">
        <v>5</v>
      </c>
    </row>
    <row r="133" spans="1:16" x14ac:dyDescent="0.2">
      <c r="A133" s="37" t="s">
        <v>55</v>
      </c>
      <c r="E133" s="42" t="s">
        <v>876</v>
      </c>
    </row>
    <row r="134" spans="1:16" x14ac:dyDescent="0.2">
      <c r="A134" t="s">
        <v>57</v>
      </c>
      <c r="E134" s="41" t="s">
        <v>58</v>
      </c>
    </row>
    <row r="135" spans="1:16" x14ac:dyDescent="0.2">
      <c r="A135" t="s">
        <v>49</v>
      </c>
      <c r="B135" s="36" t="s">
        <v>166</v>
      </c>
      <c r="C135" s="36" t="s">
        <v>879</v>
      </c>
      <c r="D135" s="37" t="s">
        <v>5</v>
      </c>
      <c r="E135" s="13" t="s">
        <v>880</v>
      </c>
      <c r="F135" s="38" t="s">
        <v>52</v>
      </c>
      <c r="G135" s="39">
        <v>6</v>
      </c>
      <c r="H135" s="38">
        <v>0</v>
      </c>
      <c r="I135" s="38">
        <f>ROUND(G135*H135,6)</f>
        <v>0</v>
      </c>
      <c r="L135" s="40">
        <v>0</v>
      </c>
      <c r="M135" s="34">
        <f>ROUND(ROUND(L135,2)*ROUND(G135,3),2)</f>
        <v>0</v>
      </c>
      <c r="N135" s="38" t="s">
        <v>488</v>
      </c>
      <c r="O135">
        <f>(M135*21)/100</f>
        <v>0</v>
      </c>
      <c r="P135" t="s">
        <v>27</v>
      </c>
    </row>
    <row r="136" spans="1:16" x14ac:dyDescent="0.2">
      <c r="A136" s="37" t="s">
        <v>54</v>
      </c>
      <c r="E136" s="41" t="s">
        <v>5</v>
      </c>
    </row>
    <row r="137" spans="1:16" x14ac:dyDescent="0.2">
      <c r="A137" s="37" t="s">
        <v>55</v>
      </c>
      <c r="E137" s="42" t="s">
        <v>881</v>
      </c>
    </row>
    <row r="138" spans="1:16" x14ac:dyDescent="0.2">
      <c r="A138" t="s">
        <v>57</v>
      </c>
      <c r="E138" s="41" t="s">
        <v>58</v>
      </c>
    </row>
    <row r="139" spans="1:16" x14ac:dyDescent="0.2">
      <c r="A139" t="s">
        <v>49</v>
      </c>
      <c r="B139" s="36" t="s">
        <v>170</v>
      </c>
      <c r="C139" s="36" t="s">
        <v>882</v>
      </c>
      <c r="D139" s="37" t="s">
        <v>5</v>
      </c>
      <c r="E139" s="13" t="s">
        <v>883</v>
      </c>
      <c r="F139" s="38" t="s">
        <v>52</v>
      </c>
      <c r="G139" s="39">
        <v>6</v>
      </c>
      <c r="H139" s="38">
        <v>0</v>
      </c>
      <c r="I139" s="38">
        <f>ROUND(G139*H139,6)</f>
        <v>0</v>
      </c>
      <c r="L139" s="40">
        <v>0</v>
      </c>
      <c r="M139" s="34">
        <f>ROUND(ROUND(L139,2)*ROUND(G139,3),2)</f>
        <v>0</v>
      </c>
      <c r="N139" s="38" t="s">
        <v>488</v>
      </c>
      <c r="O139">
        <f>(M139*21)/100</f>
        <v>0</v>
      </c>
      <c r="P139" t="s">
        <v>27</v>
      </c>
    </row>
    <row r="140" spans="1:16" x14ac:dyDescent="0.2">
      <c r="A140" s="37" t="s">
        <v>54</v>
      </c>
      <c r="E140" s="41" t="s">
        <v>5</v>
      </c>
    </row>
    <row r="141" spans="1:16" x14ac:dyDescent="0.2">
      <c r="A141" s="37" t="s">
        <v>55</v>
      </c>
      <c r="E141" s="42" t="s">
        <v>884</v>
      </c>
    </row>
    <row r="142" spans="1:16" x14ac:dyDescent="0.2">
      <c r="A142" t="s">
        <v>57</v>
      </c>
      <c r="E142" s="41" t="s">
        <v>58</v>
      </c>
    </row>
    <row r="143" spans="1:16" x14ac:dyDescent="0.2">
      <c r="A143" t="s">
        <v>49</v>
      </c>
      <c r="B143" s="36" t="s">
        <v>174</v>
      </c>
      <c r="C143" s="36" t="s">
        <v>885</v>
      </c>
      <c r="D143" s="37" t="s">
        <v>5</v>
      </c>
      <c r="E143" s="13" t="s">
        <v>886</v>
      </c>
      <c r="F143" s="38" t="s">
        <v>52</v>
      </c>
      <c r="G143" s="39">
        <v>18</v>
      </c>
      <c r="H143" s="38">
        <v>0</v>
      </c>
      <c r="I143" s="38">
        <f>ROUND(G143*H143,6)</f>
        <v>0</v>
      </c>
      <c r="L143" s="40">
        <v>0</v>
      </c>
      <c r="M143" s="34">
        <f>ROUND(ROUND(L143,2)*ROUND(G143,3),2)</f>
        <v>0</v>
      </c>
      <c r="N143" s="38" t="s">
        <v>488</v>
      </c>
      <c r="O143">
        <f>(M143*21)/100</f>
        <v>0</v>
      </c>
      <c r="P143" t="s">
        <v>27</v>
      </c>
    </row>
    <row r="144" spans="1:16" x14ac:dyDescent="0.2">
      <c r="A144" s="37" t="s">
        <v>54</v>
      </c>
      <c r="E144" s="41" t="s">
        <v>5</v>
      </c>
    </row>
    <row r="145" spans="1:16" x14ac:dyDescent="0.2">
      <c r="A145" s="37" t="s">
        <v>55</v>
      </c>
      <c r="E145" s="42" t="s">
        <v>884</v>
      </c>
    </row>
    <row r="146" spans="1:16" x14ac:dyDescent="0.2">
      <c r="A146" t="s">
        <v>57</v>
      </c>
      <c r="E146" s="41" t="s">
        <v>58</v>
      </c>
    </row>
    <row r="147" spans="1:16" x14ac:dyDescent="0.2">
      <c r="A147" t="s">
        <v>49</v>
      </c>
      <c r="B147" s="36" t="s">
        <v>179</v>
      </c>
      <c r="C147" s="36" t="s">
        <v>887</v>
      </c>
      <c r="D147" s="37" t="s">
        <v>5</v>
      </c>
      <c r="E147" s="13" t="s">
        <v>888</v>
      </c>
      <c r="F147" s="38" t="s">
        <v>52</v>
      </c>
      <c r="G147" s="39">
        <v>1</v>
      </c>
      <c r="H147" s="38">
        <v>0</v>
      </c>
      <c r="I147" s="38">
        <f>ROUND(G147*H147,6)</f>
        <v>0</v>
      </c>
      <c r="L147" s="40">
        <v>0</v>
      </c>
      <c r="M147" s="34">
        <f>ROUND(ROUND(L147,2)*ROUND(G147,3),2)</f>
        <v>0</v>
      </c>
      <c r="N147" s="38" t="s">
        <v>488</v>
      </c>
      <c r="O147">
        <f>(M147*21)/100</f>
        <v>0</v>
      </c>
      <c r="P147" t="s">
        <v>27</v>
      </c>
    </row>
    <row r="148" spans="1:16" x14ac:dyDescent="0.2">
      <c r="A148" s="37" t="s">
        <v>54</v>
      </c>
      <c r="E148" s="41" t="s">
        <v>5</v>
      </c>
    </row>
    <row r="149" spans="1:16" x14ac:dyDescent="0.2">
      <c r="A149" s="37" t="s">
        <v>55</v>
      </c>
      <c r="E149" s="42" t="s">
        <v>889</v>
      </c>
    </row>
    <row r="150" spans="1:16" x14ac:dyDescent="0.2">
      <c r="A150" t="s">
        <v>57</v>
      </c>
      <c r="E150" s="41" t="s">
        <v>58</v>
      </c>
    </row>
    <row r="151" spans="1:16" ht="25.5" x14ac:dyDescent="0.2">
      <c r="A151" t="s">
        <v>49</v>
      </c>
      <c r="B151" s="36" t="s">
        <v>184</v>
      </c>
      <c r="C151" s="36" t="s">
        <v>890</v>
      </c>
      <c r="D151" s="37" t="s">
        <v>5</v>
      </c>
      <c r="E151" s="13" t="s">
        <v>891</v>
      </c>
      <c r="F151" s="38" t="s">
        <v>52</v>
      </c>
      <c r="G151" s="39">
        <v>8</v>
      </c>
      <c r="H151" s="38">
        <v>0</v>
      </c>
      <c r="I151" s="38">
        <f>ROUND(G151*H151,6)</f>
        <v>0</v>
      </c>
      <c r="L151" s="40">
        <v>0</v>
      </c>
      <c r="M151" s="34">
        <f>ROUND(ROUND(L151,2)*ROUND(G151,3),2)</f>
        <v>0</v>
      </c>
      <c r="N151" s="38" t="s">
        <v>488</v>
      </c>
      <c r="O151">
        <f>(M151*21)/100</f>
        <v>0</v>
      </c>
      <c r="P151" t="s">
        <v>27</v>
      </c>
    </row>
    <row r="152" spans="1:16" x14ac:dyDescent="0.2">
      <c r="A152" s="37" t="s">
        <v>54</v>
      </c>
      <c r="E152" s="41" t="s">
        <v>5</v>
      </c>
    </row>
    <row r="153" spans="1:16" x14ac:dyDescent="0.2">
      <c r="A153" s="37" t="s">
        <v>55</v>
      </c>
      <c r="E153" s="42" t="s">
        <v>892</v>
      </c>
    </row>
    <row r="154" spans="1:16" x14ac:dyDescent="0.2">
      <c r="A154" t="s">
        <v>57</v>
      </c>
      <c r="E154" s="41" t="s">
        <v>58</v>
      </c>
    </row>
    <row r="155" spans="1:16" x14ac:dyDescent="0.2">
      <c r="A155" t="s">
        <v>49</v>
      </c>
      <c r="B155" s="36" t="s">
        <v>188</v>
      </c>
      <c r="C155" s="36" t="s">
        <v>893</v>
      </c>
      <c r="D155" s="37" t="s">
        <v>5</v>
      </c>
      <c r="E155" s="13" t="s">
        <v>894</v>
      </c>
      <c r="F155" s="38" t="s">
        <v>52</v>
      </c>
      <c r="G155" s="39">
        <v>4</v>
      </c>
      <c r="H155" s="38">
        <v>0</v>
      </c>
      <c r="I155" s="38">
        <f>ROUND(G155*H155,6)</f>
        <v>0</v>
      </c>
      <c r="L155" s="40">
        <v>0</v>
      </c>
      <c r="M155" s="34">
        <f>ROUND(ROUND(L155,2)*ROUND(G155,3),2)</f>
        <v>0</v>
      </c>
      <c r="N155" s="38" t="s">
        <v>488</v>
      </c>
      <c r="O155">
        <f>(M155*21)/100</f>
        <v>0</v>
      </c>
      <c r="P155" t="s">
        <v>27</v>
      </c>
    </row>
    <row r="156" spans="1:16" x14ac:dyDescent="0.2">
      <c r="A156" s="37" t="s">
        <v>54</v>
      </c>
      <c r="E156" s="41" t="s">
        <v>5</v>
      </c>
    </row>
    <row r="157" spans="1:16" x14ac:dyDescent="0.2">
      <c r="A157" s="37" t="s">
        <v>55</v>
      </c>
      <c r="E157" s="42" t="s">
        <v>895</v>
      </c>
    </row>
    <row r="158" spans="1:16" x14ac:dyDescent="0.2">
      <c r="A158" t="s">
        <v>57</v>
      </c>
      <c r="E158" s="41" t="s">
        <v>58</v>
      </c>
    </row>
    <row r="159" spans="1:16" ht="25.5" x14ac:dyDescent="0.2">
      <c r="A159" t="s">
        <v>49</v>
      </c>
      <c r="B159" s="36" t="s">
        <v>192</v>
      </c>
      <c r="C159" s="36" t="s">
        <v>896</v>
      </c>
      <c r="D159" s="37" t="s">
        <v>5</v>
      </c>
      <c r="E159" s="13" t="s">
        <v>897</v>
      </c>
      <c r="F159" s="38" t="s">
        <v>52</v>
      </c>
      <c r="G159" s="39">
        <v>6</v>
      </c>
      <c r="H159" s="38">
        <v>0</v>
      </c>
      <c r="I159" s="38">
        <f>ROUND(G159*H159,6)</f>
        <v>0</v>
      </c>
      <c r="L159" s="40">
        <v>0</v>
      </c>
      <c r="M159" s="34">
        <f>ROUND(ROUND(L159,2)*ROUND(G159,3),2)</f>
        <v>0</v>
      </c>
      <c r="N159" s="38" t="s">
        <v>488</v>
      </c>
      <c r="O159">
        <f>(M159*21)/100</f>
        <v>0</v>
      </c>
      <c r="P159" t="s">
        <v>27</v>
      </c>
    </row>
    <row r="160" spans="1:16" x14ac:dyDescent="0.2">
      <c r="A160" s="37" t="s">
        <v>54</v>
      </c>
      <c r="E160" s="41" t="s">
        <v>5</v>
      </c>
    </row>
    <row r="161" spans="1:16" x14ac:dyDescent="0.2">
      <c r="A161" s="37" t="s">
        <v>55</v>
      </c>
      <c r="E161" s="42" t="s">
        <v>898</v>
      </c>
    </row>
    <row r="162" spans="1:16" x14ac:dyDescent="0.2">
      <c r="A162" t="s">
        <v>57</v>
      </c>
      <c r="E162" s="41" t="s">
        <v>58</v>
      </c>
    </row>
    <row r="163" spans="1:16" ht="25.5" x14ac:dyDescent="0.2">
      <c r="A163" t="s">
        <v>49</v>
      </c>
      <c r="B163" s="36" t="s">
        <v>196</v>
      </c>
      <c r="C163" s="36" t="s">
        <v>899</v>
      </c>
      <c r="D163" s="37" t="s">
        <v>5</v>
      </c>
      <c r="E163" s="13" t="s">
        <v>900</v>
      </c>
      <c r="F163" s="38" t="s">
        <v>52</v>
      </c>
      <c r="G163" s="39">
        <v>12</v>
      </c>
      <c r="H163" s="38">
        <v>0</v>
      </c>
      <c r="I163" s="38">
        <f>ROUND(G163*H163,6)</f>
        <v>0</v>
      </c>
      <c r="L163" s="40">
        <v>0</v>
      </c>
      <c r="M163" s="34">
        <f>ROUND(ROUND(L163,2)*ROUND(G163,3),2)</f>
        <v>0</v>
      </c>
      <c r="N163" s="38" t="s">
        <v>488</v>
      </c>
      <c r="O163">
        <f>(M163*21)/100</f>
        <v>0</v>
      </c>
      <c r="P163" t="s">
        <v>27</v>
      </c>
    </row>
    <row r="164" spans="1:16" x14ac:dyDescent="0.2">
      <c r="A164" s="37" t="s">
        <v>54</v>
      </c>
      <c r="E164" s="41" t="s">
        <v>5</v>
      </c>
    </row>
    <row r="165" spans="1:16" x14ac:dyDescent="0.2">
      <c r="A165" s="37" t="s">
        <v>55</v>
      </c>
      <c r="E165" s="42" t="s">
        <v>901</v>
      </c>
    </row>
    <row r="166" spans="1:16" x14ac:dyDescent="0.2">
      <c r="A166" t="s">
        <v>57</v>
      </c>
      <c r="E166" s="41" t="s">
        <v>58</v>
      </c>
    </row>
    <row r="167" spans="1:16" x14ac:dyDescent="0.2">
      <c r="A167" t="s">
        <v>49</v>
      </c>
      <c r="B167" s="36" t="s">
        <v>200</v>
      </c>
      <c r="C167" s="36" t="s">
        <v>902</v>
      </c>
      <c r="D167" s="37" t="s">
        <v>5</v>
      </c>
      <c r="E167" s="13" t="s">
        <v>903</v>
      </c>
      <c r="F167" s="38" t="s">
        <v>52</v>
      </c>
      <c r="G167" s="39">
        <v>30</v>
      </c>
      <c r="H167" s="38">
        <v>0</v>
      </c>
      <c r="I167" s="38">
        <f>ROUND(G167*H167,6)</f>
        <v>0</v>
      </c>
      <c r="L167" s="40">
        <v>0</v>
      </c>
      <c r="M167" s="34">
        <f>ROUND(ROUND(L167,2)*ROUND(G167,3),2)</f>
        <v>0</v>
      </c>
      <c r="N167" s="38" t="s">
        <v>488</v>
      </c>
      <c r="O167">
        <f>(M167*21)/100</f>
        <v>0</v>
      </c>
      <c r="P167" t="s">
        <v>27</v>
      </c>
    </row>
    <row r="168" spans="1:16" x14ac:dyDescent="0.2">
      <c r="A168" s="37" t="s">
        <v>54</v>
      </c>
      <c r="E168" s="41" t="s">
        <v>5</v>
      </c>
    </row>
    <row r="169" spans="1:16" x14ac:dyDescent="0.2">
      <c r="A169" s="37" t="s">
        <v>55</v>
      </c>
      <c r="E169" s="42" t="s">
        <v>904</v>
      </c>
    </row>
    <row r="170" spans="1:16" x14ac:dyDescent="0.2">
      <c r="A170" t="s">
        <v>57</v>
      </c>
      <c r="E170" s="41" t="s">
        <v>58</v>
      </c>
    </row>
    <row r="171" spans="1:16" x14ac:dyDescent="0.2">
      <c r="A171" t="s">
        <v>49</v>
      </c>
      <c r="B171" s="36" t="s">
        <v>203</v>
      </c>
      <c r="C171" s="36" t="s">
        <v>905</v>
      </c>
      <c r="D171" s="37" t="s">
        <v>5</v>
      </c>
      <c r="E171" s="13" t="s">
        <v>906</v>
      </c>
      <c r="F171" s="38" t="s">
        <v>52</v>
      </c>
      <c r="G171" s="39">
        <v>6</v>
      </c>
      <c r="H171" s="38">
        <v>0</v>
      </c>
      <c r="I171" s="38">
        <f>ROUND(G171*H171,6)</f>
        <v>0</v>
      </c>
      <c r="L171" s="40">
        <v>0</v>
      </c>
      <c r="M171" s="34">
        <f>ROUND(ROUND(L171,2)*ROUND(G171,3),2)</f>
        <v>0</v>
      </c>
      <c r="N171" s="38" t="s">
        <v>488</v>
      </c>
      <c r="O171">
        <f>(M171*21)/100</f>
        <v>0</v>
      </c>
      <c r="P171" t="s">
        <v>27</v>
      </c>
    </row>
    <row r="172" spans="1:16" x14ac:dyDescent="0.2">
      <c r="A172" s="37" t="s">
        <v>54</v>
      </c>
      <c r="E172" s="41" t="s">
        <v>5</v>
      </c>
    </row>
    <row r="173" spans="1:16" x14ac:dyDescent="0.2">
      <c r="A173" s="37" t="s">
        <v>55</v>
      </c>
      <c r="E173" s="42" t="s">
        <v>898</v>
      </c>
    </row>
    <row r="174" spans="1:16" x14ac:dyDescent="0.2">
      <c r="A174" t="s">
        <v>57</v>
      </c>
      <c r="E174" s="41" t="s">
        <v>58</v>
      </c>
    </row>
    <row r="175" spans="1:16" x14ac:dyDescent="0.2">
      <c r="A175" t="s">
        <v>49</v>
      </c>
      <c r="B175" s="36" t="s">
        <v>207</v>
      </c>
      <c r="C175" s="36" t="s">
        <v>907</v>
      </c>
      <c r="D175" s="37" t="s">
        <v>5</v>
      </c>
      <c r="E175" s="13" t="s">
        <v>908</v>
      </c>
      <c r="F175" s="38" t="s">
        <v>52</v>
      </c>
      <c r="G175" s="39">
        <v>2</v>
      </c>
      <c r="H175" s="38">
        <v>0</v>
      </c>
      <c r="I175" s="38">
        <f>ROUND(G175*H175,6)</f>
        <v>0</v>
      </c>
      <c r="L175" s="40">
        <v>0</v>
      </c>
      <c r="M175" s="34">
        <f>ROUND(ROUND(L175,2)*ROUND(G175,3),2)</f>
        <v>0</v>
      </c>
      <c r="N175" s="38" t="s">
        <v>488</v>
      </c>
      <c r="O175">
        <f>(M175*21)/100</f>
        <v>0</v>
      </c>
      <c r="P175" t="s">
        <v>27</v>
      </c>
    </row>
    <row r="176" spans="1:16" x14ac:dyDescent="0.2">
      <c r="A176" s="37" t="s">
        <v>54</v>
      </c>
      <c r="E176" s="41" t="s">
        <v>5</v>
      </c>
    </row>
    <row r="177" spans="1:16" x14ac:dyDescent="0.2">
      <c r="A177" s="37" t="s">
        <v>55</v>
      </c>
      <c r="E177" s="42" t="s">
        <v>909</v>
      </c>
    </row>
    <row r="178" spans="1:16" x14ac:dyDescent="0.2">
      <c r="A178" t="s">
        <v>57</v>
      </c>
      <c r="E178" s="41" t="s">
        <v>58</v>
      </c>
    </row>
    <row r="179" spans="1:16" x14ac:dyDescent="0.2">
      <c r="A179" t="s">
        <v>49</v>
      </c>
      <c r="B179" s="36" t="s">
        <v>211</v>
      </c>
      <c r="C179" s="36" t="s">
        <v>910</v>
      </c>
      <c r="D179" s="37" t="s">
        <v>5</v>
      </c>
      <c r="E179" s="13" t="s">
        <v>911</v>
      </c>
      <c r="F179" s="38" t="s">
        <v>52</v>
      </c>
      <c r="G179" s="39">
        <v>1</v>
      </c>
      <c r="H179" s="38">
        <v>0</v>
      </c>
      <c r="I179" s="38">
        <f>ROUND(G179*H179,6)</f>
        <v>0</v>
      </c>
      <c r="L179" s="40">
        <v>0</v>
      </c>
      <c r="M179" s="34">
        <f>ROUND(ROUND(L179,2)*ROUND(G179,3),2)</f>
        <v>0</v>
      </c>
      <c r="N179" s="38" t="s">
        <v>488</v>
      </c>
      <c r="O179">
        <f>(M179*21)/100</f>
        <v>0</v>
      </c>
      <c r="P179" t="s">
        <v>27</v>
      </c>
    </row>
    <row r="180" spans="1:16" x14ac:dyDescent="0.2">
      <c r="A180" s="37" t="s">
        <v>54</v>
      </c>
      <c r="E180" s="41" t="s">
        <v>5</v>
      </c>
    </row>
    <row r="181" spans="1:16" x14ac:dyDescent="0.2">
      <c r="A181" s="37" t="s">
        <v>55</v>
      </c>
      <c r="E181" s="42" t="s">
        <v>912</v>
      </c>
    </row>
    <row r="182" spans="1:16" x14ac:dyDescent="0.2">
      <c r="A182" t="s">
        <v>57</v>
      </c>
      <c r="E182" s="41" t="s">
        <v>58</v>
      </c>
    </row>
    <row r="183" spans="1:16" ht="25.5" x14ac:dyDescent="0.2">
      <c r="A183" t="s">
        <v>49</v>
      </c>
      <c r="B183" s="36" t="s">
        <v>214</v>
      </c>
      <c r="C183" s="36" t="s">
        <v>913</v>
      </c>
      <c r="D183" s="37" t="s">
        <v>5</v>
      </c>
      <c r="E183" s="13" t="s">
        <v>914</v>
      </c>
      <c r="F183" s="38" t="s">
        <v>52</v>
      </c>
      <c r="G183" s="39">
        <v>1</v>
      </c>
      <c r="H183" s="38">
        <v>0</v>
      </c>
      <c r="I183" s="38">
        <f>ROUND(G183*H183,6)</f>
        <v>0</v>
      </c>
      <c r="L183" s="40">
        <v>0</v>
      </c>
      <c r="M183" s="34">
        <f>ROUND(ROUND(L183,2)*ROUND(G183,3),2)</f>
        <v>0</v>
      </c>
      <c r="N183" s="38" t="s">
        <v>488</v>
      </c>
      <c r="O183">
        <f>(M183*21)/100</f>
        <v>0</v>
      </c>
      <c r="P183" t="s">
        <v>27</v>
      </c>
    </row>
    <row r="184" spans="1:16" x14ac:dyDescent="0.2">
      <c r="A184" s="37" t="s">
        <v>54</v>
      </c>
      <c r="E184" s="41" t="s">
        <v>5</v>
      </c>
    </row>
    <row r="185" spans="1:16" x14ac:dyDescent="0.2">
      <c r="A185" s="37" t="s">
        <v>55</v>
      </c>
      <c r="E185" s="42" t="s">
        <v>912</v>
      </c>
    </row>
    <row r="186" spans="1:16" x14ac:dyDescent="0.2">
      <c r="A186" t="s">
        <v>57</v>
      </c>
      <c r="E186" s="41" t="s">
        <v>58</v>
      </c>
    </row>
    <row r="187" spans="1:16" x14ac:dyDescent="0.2">
      <c r="A187" t="s">
        <v>49</v>
      </c>
      <c r="B187" s="36" t="s">
        <v>218</v>
      </c>
      <c r="C187" s="36" t="s">
        <v>915</v>
      </c>
      <c r="D187" s="37" t="s">
        <v>5</v>
      </c>
      <c r="E187" s="13" t="s">
        <v>916</v>
      </c>
      <c r="F187" s="38" t="s">
        <v>52</v>
      </c>
      <c r="G187" s="39">
        <v>1</v>
      </c>
      <c r="H187" s="38">
        <v>0</v>
      </c>
      <c r="I187" s="38">
        <f>ROUND(G187*H187,6)</f>
        <v>0</v>
      </c>
      <c r="L187" s="40">
        <v>0</v>
      </c>
      <c r="M187" s="34">
        <f>ROUND(ROUND(L187,2)*ROUND(G187,3),2)</f>
        <v>0</v>
      </c>
      <c r="N187" s="38" t="s">
        <v>488</v>
      </c>
      <c r="O187">
        <f>(M187*21)/100</f>
        <v>0</v>
      </c>
      <c r="P187" t="s">
        <v>27</v>
      </c>
    </row>
    <row r="188" spans="1:16" x14ac:dyDescent="0.2">
      <c r="A188" s="37" t="s">
        <v>54</v>
      </c>
      <c r="E188" s="41" t="s">
        <v>5</v>
      </c>
    </row>
    <row r="189" spans="1:16" x14ac:dyDescent="0.2">
      <c r="A189" s="37" t="s">
        <v>55</v>
      </c>
      <c r="E189" s="42" t="s">
        <v>873</v>
      </c>
    </row>
    <row r="190" spans="1:16" x14ac:dyDescent="0.2">
      <c r="A190" t="s">
        <v>57</v>
      </c>
      <c r="E190" s="41" t="s">
        <v>58</v>
      </c>
    </row>
    <row r="191" spans="1:16" x14ac:dyDescent="0.2">
      <c r="A191" t="s">
        <v>49</v>
      </c>
      <c r="B191" s="36" t="s">
        <v>222</v>
      </c>
      <c r="C191" s="36" t="s">
        <v>917</v>
      </c>
      <c r="D191" s="37" t="s">
        <v>5</v>
      </c>
      <c r="E191" s="13" t="s">
        <v>918</v>
      </c>
      <c r="F191" s="38" t="s">
        <v>52</v>
      </c>
      <c r="G191" s="39">
        <v>2</v>
      </c>
      <c r="H191" s="38">
        <v>0</v>
      </c>
      <c r="I191" s="38">
        <f>ROUND(G191*H191,6)</f>
        <v>0</v>
      </c>
      <c r="L191" s="40">
        <v>0</v>
      </c>
      <c r="M191" s="34">
        <f>ROUND(ROUND(L191,2)*ROUND(G191,3),2)</f>
        <v>0</v>
      </c>
      <c r="N191" s="38" t="s">
        <v>488</v>
      </c>
      <c r="O191">
        <f>(M191*21)/100</f>
        <v>0</v>
      </c>
      <c r="P191" t="s">
        <v>27</v>
      </c>
    </row>
    <row r="192" spans="1:16" x14ac:dyDescent="0.2">
      <c r="A192" s="37" t="s">
        <v>54</v>
      </c>
      <c r="E192" s="41" t="s">
        <v>5</v>
      </c>
    </row>
    <row r="193" spans="1:16" x14ac:dyDescent="0.2">
      <c r="A193" s="37" t="s">
        <v>55</v>
      </c>
      <c r="E193" s="42" t="s">
        <v>919</v>
      </c>
    </row>
    <row r="194" spans="1:16" x14ac:dyDescent="0.2">
      <c r="A194" t="s">
        <v>57</v>
      </c>
      <c r="E194" s="41" t="s">
        <v>58</v>
      </c>
    </row>
    <row r="195" spans="1:16" x14ac:dyDescent="0.2">
      <c r="A195" t="s">
        <v>49</v>
      </c>
      <c r="B195" s="36" t="s">
        <v>225</v>
      </c>
      <c r="C195" s="36" t="s">
        <v>920</v>
      </c>
      <c r="D195" s="37" t="s">
        <v>5</v>
      </c>
      <c r="E195" s="13" t="s">
        <v>921</v>
      </c>
      <c r="F195" s="38" t="s">
        <v>52</v>
      </c>
      <c r="G195" s="39">
        <v>2</v>
      </c>
      <c r="H195" s="38">
        <v>0</v>
      </c>
      <c r="I195" s="38">
        <f>ROUND(G195*H195,6)</f>
        <v>0</v>
      </c>
      <c r="L195" s="40">
        <v>0</v>
      </c>
      <c r="M195" s="34">
        <f>ROUND(ROUND(L195,2)*ROUND(G195,3),2)</f>
        <v>0</v>
      </c>
      <c r="N195" s="38" t="s">
        <v>488</v>
      </c>
      <c r="O195">
        <f>(M195*21)/100</f>
        <v>0</v>
      </c>
      <c r="P195" t="s">
        <v>27</v>
      </c>
    </row>
    <row r="196" spans="1:16" x14ac:dyDescent="0.2">
      <c r="A196" s="37" t="s">
        <v>54</v>
      </c>
      <c r="E196" s="41" t="s">
        <v>5</v>
      </c>
    </row>
    <row r="197" spans="1:16" x14ac:dyDescent="0.2">
      <c r="A197" s="37" t="s">
        <v>55</v>
      </c>
      <c r="E197" s="42" t="s">
        <v>909</v>
      </c>
    </row>
    <row r="198" spans="1:16" x14ac:dyDescent="0.2">
      <c r="A198" t="s">
        <v>57</v>
      </c>
      <c r="E198" s="41" t="s">
        <v>58</v>
      </c>
    </row>
    <row r="199" spans="1:16" x14ac:dyDescent="0.2">
      <c r="A199" t="s">
        <v>49</v>
      </c>
      <c r="B199" s="36" t="s">
        <v>229</v>
      </c>
      <c r="C199" s="36" t="s">
        <v>922</v>
      </c>
      <c r="D199" s="37" t="s">
        <v>5</v>
      </c>
      <c r="E199" s="13" t="s">
        <v>923</v>
      </c>
      <c r="F199" s="38" t="s">
        <v>52</v>
      </c>
      <c r="G199" s="39">
        <v>6</v>
      </c>
      <c r="H199" s="38">
        <v>0</v>
      </c>
      <c r="I199" s="38">
        <f>ROUND(G199*H199,6)</f>
        <v>0</v>
      </c>
      <c r="L199" s="40">
        <v>0</v>
      </c>
      <c r="M199" s="34">
        <f>ROUND(ROUND(L199,2)*ROUND(G199,3),2)</f>
        <v>0</v>
      </c>
      <c r="N199" s="38" t="s">
        <v>488</v>
      </c>
      <c r="O199">
        <f>(M199*21)/100</f>
        <v>0</v>
      </c>
      <c r="P199" t="s">
        <v>27</v>
      </c>
    </row>
    <row r="200" spans="1:16" x14ac:dyDescent="0.2">
      <c r="A200" s="37" t="s">
        <v>54</v>
      </c>
      <c r="E200" s="41" t="s">
        <v>5</v>
      </c>
    </row>
    <row r="201" spans="1:16" x14ac:dyDescent="0.2">
      <c r="A201" s="37" t="s">
        <v>55</v>
      </c>
      <c r="E201" s="42" t="s">
        <v>876</v>
      </c>
    </row>
    <row r="202" spans="1:16" x14ac:dyDescent="0.2">
      <c r="A202" t="s">
        <v>57</v>
      </c>
      <c r="E202" s="41" t="s">
        <v>58</v>
      </c>
    </row>
    <row r="203" spans="1:16" x14ac:dyDescent="0.2">
      <c r="A203" t="s">
        <v>49</v>
      </c>
      <c r="B203" s="36" t="s">
        <v>232</v>
      </c>
      <c r="C203" s="36" t="s">
        <v>924</v>
      </c>
      <c r="D203" s="37" t="s">
        <v>5</v>
      </c>
      <c r="E203" s="13" t="s">
        <v>925</v>
      </c>
      <c r="F203" s="38" t="s">
        <v>52</v>
      </c>
      <c r="G203" s="39">
        <v>1</v>
      </c>
      <c r="H203" s="38">
        <v>0</v>
      </c>
      <c r="I203" s="38">
        <f>ROUND(G203*H203,6)</f>
        <v>0</v>
      </c>
      <c r="L203" s="40">
        <v>0</v>
      </c>
      <c r="M203" s="34">
        <f>ROUND(ROUND(L203,2)*ROUND(G203,3),2)</f>
        <v>0</v>
      </c>
      <c r="N203" s="38" t="s">
        <v>488</v>
      </c>
      <c r="O203">
        <f>(M203*21)/100</f>
        <v>0</v>
      </c>
      <c r="P203" t="s">
        <v>27</v>
      </c>
    </row>
    <row r="204" spans="1:16" x14ac:dyDescent="0.2">
      <c r="A204" s="37" t="s">
        <v>54</v>
      </c>
      <c r="E204" s="41" t="s">
        <v>5</v>
      </c>
    </row>
    <row r="205" spans="1:16" x14ac:dyDescent="0.2">
      <c r="A205" s="37" t="s">
        <v>55</v>
      </c>
      <c r="E205" s="42" t="s">
        <v>926</v>
      </c>
    </row>
    <row r="206" spans="1:16" x14ac:dyDescent="0.2">
      <c r="A206" t="s">
        <v>57</v>
      </c>
      <c r="E206" s="41" t="s">
        <v>58</v>
      </c>
    </row>
    <row r="207" spans="1:16" ht="25.5" x14ac:dyDescent="0.2">
      <c r="A207" t="s">
        <v>49</v>
      </c>
      <c r="B207" s="36" t="s">
        <v>236</v>
      </c>
      <c r="C207" s="36" t="s">
        <v>927</v>
      </c>
      <c r="D207" s="37" t="s">
        <v>5</v>
      </c>
      <c r="E207" s="13" t="s">
        <v>928</v>
      </c>
      <c r="F207" s="38" t="s">
        <v>52</v>
      </c>
      <c r="G207" s="39">
        <v>2</v>
      </c>
      <c r="H207" s="38">
        <v>0</v>
      </c>
      <c r="I207" s="38">
        <f>ROUND(G207*H207,6)</f>
        <v>0</v>
      </c>
      <c r="L207" s="40">
        <v>0</v>
      </c>
      <c r="M207" s="34">
        <f>ROUND(ROUND(L207,2)*ROUND(G207,3),2)</f>
        <v>0</v>
      </c>
      <c r="N207" s="38" t="s">
        <v>488</v>
      </c>
      <c r="O207">
        <f>(M207*21)/100</f>
        <v>0</v>
      </c>
      <c r="P207" t="s">
        <v>27</v>
      </c>
    </row>
    <row r="208" spans="1:16" x14ac:dyDescent="0.2">
      <c r="A208" s="37" t="s">
        <v>54</v>
      </c>
      <c r="E208" s="41" t="s">
        <v>5</v>
      </c>
    </row>
    <row r="209" spans="1:16" x14ac:dyDescent="0.2">
      <c r="A209" s="37" t="s">
        <v>55</v>
      </c>
      <c r="E209" s="42" t="s">
        <v>870</v>
      </c>
    </row>
    <row r="210" spans="1:16" x14ac:dyDescent="0.2">
      <c r="A210" t="s">
        <v>57</v>
      </c>
      <c r="E210" s="41" t="s">
        <v>58</v>
      </c>
    </row>
    <row r="211" spans="1:16" ht="25.5" x14ac:dyDescent="0.2">
      <c r="A211" t="s">
        <v>49</v>
      </c>
      <c r="B211" s="36" t="s">
        <v>240</v>
      </c>
      <c r="C211" s="36" t="s">
        <v>929</v>
      </c>
      <c r="D211" s="37" t="s">
        <v>5</v>
      </c>
      <c r="E211" s="13" t="s">
        <v>930</v>
      </c>
      <c r="F211" s="38" t="s">
        <v>52</v>
      </c>
      <c r="G211" s="39">
        <v>6</v>
      </c>
      <c r="H211" s="38">
        <v>0</v>
      </c>
      <c r="I211" s="38">
        <f>ROUND(G211*H211,6)</f>
        <v>0</v>
      </c>
      <c r="L211" s="40">
        <v>0</v>
      </c>
      <c r="M211" s="34">
        <f>ROUND(ROUND(L211,2)*ROUND(G211,3),2)</f>
        <v>0</v>
      </c>
      <c r="N211" s="38" t="s">
        <v>488</v>
      </c>
      <c r="O211">
        <f>(M211*21)/100</f>
        <v>0</v>
      </c>
      <c r="P211" t="s">
        <v>27</v>
      </c>
    </row>
    <row r="212" spans="1:16" x14ac:dyDescent="0.2">
      <c r="A212" s="37" t="s">
        <v>54</v>
      </c>
      <c r="E212" s="41" t="s">
        <v>5</v>
      </c>
    </row>
    <row r="213" spans="1:16" x14ac:dyDescent="0.2">
      <c r="A213" s="37" t="s">
        <v>55</v>
      </c>
      <c r="E213" s="42" t="s">
        <v>876</v>
      </c>
    </row>
    <row r="214" spans="1:16" x14ac:dyDescent="0.2">
      <c r="A214" t="s">
        <v>57</v>
      </c>
      <c r="E214" s="41" t="s">
        <v>58</v>
      </c>
    </row>
    <row r="215" spans="1:16" ht="25.5" x14ac:dyDescent="0.2">
      <c r="A215" t="s">
        <v>49</v>
      </c>
      <c r="B215" s="36" t="s">
        <v>243</v>
      </c>
      <c r="C215" s="36" t="s">
        <v>776</v>
      </c>
      <c r="D215" s="37" t="s">
        <v>5</v>
      </c>
      <c r="E215" s="13" t="s">
        <v>777</v>
      </c>
      <c r="F215" s="38" t="s">
        <v>52</v>
      </c>
      <c r="G215" s="39">
        <v>1</v>
      </c>
      <c r="H215" s="38">
        <v>0</v>
      </c>
      <c r="I215" s="38">
        <f>ROUND(G215*H215,6)</f>
        <v>0</v>
      </c>
      <c r="L215" s="40">
        <v>0</v>
      </c>
      <c r="M215" s="34">
        <f>ROUND(ROUND(L215,2)*ROUND(G215,3),2)</f>
        <v>0</v>
      </c>
      <c r="N215" s="38" t="s">
        <v>488</v>
      </c>
      <c r="O215">
        <f>(M215*21)/100</f>
        <v>0</v>
      </c>
      <c r="P215" t="s">
        <v>27</v>
      </c>
    </row>
    <row r="216" spans="1:16" x14ac:dyDescent="0.2">
      <c r="A216" s="37" t="s">
        <v>54</v>
      </c>
      <c r="E216" s="41" t="s">
        <v>5</v>
      </c>
    </row>
    <row r="217" spans="1:16" x14ac:dyDescent="0.2">
      <c r="A217" s="37" t="s">
        <v>55</v>
      </c>
      <c r="E217" s="42" t="s">
        <v>926</v>
      </c>
    </row>
    <row r="218" spans="1:16" x14ac:dyDescent="0.2">
      <c r="A218" t="s">
        <v>57</v>
      </c>
      <c r="E218" s="41" t="s">
        <v>58</v>
      </c>
    </row>
    <row r="219" spans="1:16" ht="38.25" x14ac:dyDescent="0.2">
      <c r="A219" t="s">
        <v>49</v>
      </c>
      <c r="B219" s="36" t="s">
        <v>247</v>
      </c>
      <c r="C219" s="36" t="s">
        <v>779</v>
      </c>
      <c r="D219" s="37" t="s">
        <v>5</v>
      </c>
      <c r="E219" s="13" t="s">
        <v>780</v>
      </c>
      <c r="F219" s="38" t="s">
        <v>52</v>
      </c>
      <c r="G219" s="39">
        <v>17</v>
      </c>
      <c r="H219" s="38">
        <v>0</v>
      </c>
      <c r="I219" s="38">
        <f>ROUND(G219*H219,6)</f>
        <v>0</v>
      </c>
      <c r="L219" s="40">
        <v>0</v>
      </c>
      <c r="M219" s="34">
        <f>ROUND(ROUND(L219,2)*ROUND(G219,3),2)</f>
        <v>0</v>
      </c>
      <c r="N219" s="38" t="s">
        <v>488</v>
      </c>
      <c r="O219">
        <f>(M219*21)/100</f>
        <v>0</v>
      </c>
      <c r="P219" t="s">
        <v>27</v>
      </c>
    </row>
    <row r="220" spans="1:16" x14ac:dyDescent="0.2">
      <c r="A220" s="37" t="s">
        <v>54</v>
      </c>
      <c r="E220" s="41" t="s">
        <v>5</v>
      </c>
    </row>
    <row r="221" spans="1:16" x14ac:dyDescent="0.2">
      <c r="A221" s="37" t="s">
        <v>55</v>
      </c>
      <c r="E221" s="42" t="s">
        <v>926</v>
      </c>
    </row>
    <row r="222" spans="1:16" x14ac:dyDescent="0.2">
      <c r="A222" t="s">
        <v>57</v>
      </c>
      <c r="E222" s="41" t="s">
        <v>58</v>
      </c>
    </row>
    <row r="223" spans="1:16" ht="25.5" x14ac:dyDescent="0.2">
      <c r="A223" t="s">
        <v>49</v>
      </c>
      <c r="B223" s="36" t="s">
        <v>251</v>
      </c>
      <c r="C223" s="36" t="s">
        <v>781</v>
      </c>
      <c r="D223" s="37" t="s">
        <v>5</v>
      </c>
      <c r="E223" s="13" t="s">
        <v>782</v>
      </c>
      <c r="F223" s="38" t="s">
        <v>52</v>
      </c>
      <c r="G223" s="39">
        <v>1</v>
      </c>
      <c r="H223" s="38">
        <v>0</v>
      </c>
      <c r="I223" s="38">
        <f>ROUND(G223*H223,6)</f>
        <v>0</v>
      </c>
      <c r="L223" s="40">
        <v>0</v>
      </c>
      <c r="M223" s="34">
        <f>ROUND(ROUND(L223,2)*ROUND(G223,3),2)</f>
        <v>0</v>
      </c>
      <c r="N223" s="38" t="s">
        <v>488</v>
      </c>
      <c r="O223">
        <f>(M223*21)/100</f>
        <v>0</v>
      </c>
      <c r="P223" t="s">
        <v>27</v>
      </c>
    </row>
    <row r="224" spans="1:16" x14ac:dyDescent="0.2">
      <c r="A224" s="37" t="s">
        <v>54</v>
      </c>
      <c r="E224" s="41" t="s">
        <v>5</v>
      </c>
    </row>
    <row r="225" spans="1:16" x14ac:dyDescent="0.2">
      <c r="A225" s="37" t="s">
        <v>55</v>
      </c>
      <c r="E225" s="42" t="s">
        <v>926</v>
      </c>
    </row>
    <row r="226" spans="1:16" x14ac:dyDescent="0.2">
      <c r="A226" t="s">
        <v>57</v>
      </c>
      <c r="E226" s="41" t="s">
        <v>58</v>
      </c>
    </row>
    <row r="227" spans="1:16" x14ac:dyDescent="0.2">
      <c r="A227" t="s">
        <v>49</v>
      </c>
      <c r="B227" s="36" t="s">
        <v>254</v>
      </c>
      <c r="C227" s="36" t="s">
        <v>931</v>
      </c>
      <c r="D227" s="37" t="s">
        <v>5</v>
      </c>
      <c r="E227" s="13" t="s">
        <v>932</v>
      </c>
      <c r="F227" s="38" t="s">
        <v>52</v>
      </c>
      <c r="G227" s="39">
        <v>9</v>
      </c>
      <c r="H227" s="38">
        <v>0</v>
      </c>
      <c r="I227" s="38">
        <f>ROUND(G227*H227,6)</f>
        <v>0</v>
      </c>
      <c r="L227" s="40">
        <v>0</v>
      </c>
      <c r="M227" s="34">
        <f>ROUND(ROUND(L227,2)*ROUND(G227,3),2)</f>
        <v>0</v>
      </c>
      <c r="N227" s="38" t="s">
        <v>488</v>
      </c>
      <c r="O227">
        <f>(M227*21)/100</f>
        <v>0</v>
      </c>
      <c r="P227" t="s">
        <v>27</v>
      </c>
    </row>
    <row r="228" spans="1:16" x14ac:dyDescent="0.2">
      <c r="A228" s="37" t="s">
        <v>54</v>
      </c>
      <c r="E228" s="41" t="s">
        <v>5</v>
      </c>
    </row>
    <row r="229" spans="1:16" x14ac:dyDescent="0.2">
      <c r="A229" s="37" t="s">
        <v>55</v>
      </c>
      <c r="E229" s="42" t="s">
        <v>836</v>
      </c>
    </row>
    <row r="230" spans="1:16" x14ac:dyDescent="0.2">
      <c r="A230" t="s">
        <v>57</v>
      </c>
      <c r="E230" s="41" t="s">
        <v>58</v>
      </c>
    </row>
    <row r="231" spans="1:16" x14ac:dyDescent="0.2">
      <c r="A231" t="s">
        <v>49</v>
      </c>
      <c r="B231" s="36" t="s">
        <v>258</v>
      </c>
      <c r="C231" s="36" t="s">
        <v>322</v>
      </c>
      <c r="D231" s="37" t="s">
        <v>5</v>
      </c>
      <c r="E231" s="13" t="s">
        <v>323</v>
      </c>
      <c r="F231" s="38" t="s">
        <v>52</v>
      </c>
      <c r="G231" s="39">
        <v>4</v>
      </c>
      <c r="H231" s="38">
        <v>0</v>
      </c>
      <c r="I231" s="38">
        <f>ROUND(G231*H231,6)</f>
        <v>0</v>
      </c>
      <c r="L231" s="40">
        <v>0</v>
      </c>
      <c r="M231" s="34">
        <f>ROUND(ROUND(L231,2)*ROUND(G231,3),2)</f>
        <v>0</v>
      </c>
      <c r="N231" s="38" t="s">
        <v>488</v>
      </c>
      <c r="O231">
        <f>(M231*21)/100</f>
        <v>0</v>
      </c>
      <c r="P231" t="s">
        <v>27</v>
      </c>
    </row>
    <row r="232" spans="1:16" x14ac:dyDescent="0.2">
      <c r="A232" s="37" t="s">
        <v>54</v>
      </c>
      <c r="E232" s="41" t="s">
        <v>5</v>
      </c>
    </row>
    <row r="233" spans="1:16" x14ac:dyDescent="0.2">
      <c r="A233" s="37" t="s">
        <v>55</v>
      </c>
      <c r="E233" s="42" t="s">
        <v>836</v>
      </c>
    </row>
    <row r="234" spans="1:16" x14ac:dyDescent="0.2">
      <c r="A234" t="s">
        <v>57</v>
      </c>
      <c r="E234" s="41" t="s">
        <v>58</v>
      </c>
    </row>
    <row r="235" spans="1:16" x14ac:dyDescent="0.2">
      <c r="A235" t="s">
        <v>49</v>
      </c>
      <c r="B235" s="36" t="s">
        <v>262</v>
      </c>
      <c r="C235" s="36" t="s">
        <v>933</v>
      </c>
      <c r="D235" s="37" t="s">
        <v>5</v>
      </c>
      <c r="E235" s="13" t="s">
        <v>934</v>
      </c>
      <c r="F235" s="38" t="s">
        <v>52</v>
      </c>
      <c r="G235" s="39">
        <v>6</v>
      </c>
      <c r="H235" s="38">
        <v>0</v>
      </c>
      <c r="I235" s="38">
        <f>ROUND(G235*H235,6)</f>
        <v>0</v>
      </c>
      <c r="L235" s="40">
        <v>0</v>
      </c>
      <c r="M235" s="34">
        <f>ROUND(ROUND(L235,2)*ROUND(G235,3),2)</f>
        <v>0</v>
      </c>
      <c r="N235" s="38" t="s">
        <v>488</v>
      </c>
      <c r="O235">
        <f>(M235*21)/100</f>
        <v>0</v>
      </c>
      <c r="P235" t="s">
        <v>27</v>
      </c>
    </row>
    <row r="236" spans="1:16" x14ac:dyDescent="0.2">
      <c r="A236" s="37" t="s">
        <v>54</v>
      </c>
      <c r="E236" s="41" t="s">
        <v>5</v>
      </c>
    </row>
    <row r="237" spans="1:16" x14ac:dyDescent="0.2">
      <c r="A237" s="37" t="s">
        <v>55</v>
      </c>
      <c r="E237" s="42" t="s">
        <v>836</v>
      </c>
    </row>
    <row r="238" spans="1:16" x14ac:dyDescent="0.2">
      <c r="A238" t="s">
        <v>57</v>
      </c>
      <c r="E238" s="41" t="s">
        <v>58</v>
      </c>
    </row>
    <row r="239" spans="1:16" ht="25.5" x14ac:dyDescent="0.2">
      <c r="A239" t="s">
        <v>49</v>
      </c>
      <c r="B239" s="36" t="s">
        <v>264</v>
      </c>
      <c r="C239" s="36" t="s">
        <v>935</v>
      </c>
      <c r="D239" s="37" t="s">
        <v>5</v>
      </c>
      <c r="E239" s="13" t="s">
        <v>936</v>
      </c>
      <c r="F239" s="38" t="s">
        <v>52</v>
      </c>
      <c r="G239" s="39">
        <v>6</v>
      </c>
      <c r="H239" s="38">
        <v>0</v>
      </c>
      <c r="I239" s="38">
        <f>ROUND(G239*H239,6)</f>
        <v>0</v>
      </c>
      <c r="L239" s="40">
        <v>0</v>
      </c>
      <c r="M239" s="34">
        <f>ROUND(ROUND(L239,2)*ROUND(G239,3),2)</f>
        <v>0</v>
      </c>
      <c r="N239" s="38" t="s">
        <v>488</v>
      </c>
      <c r="O239">
        <f>(M239*21)/100</f>
        <v>0</v>
      </c>
      <c r="P239" t="s">
        <v>27</v>
      </c>
    </row>
    <row r="240" spans="1:16" x14ac:dyDescent="0.2">
      <c r="A240" s="37" t="s">
        <v>54</v>
      </c>
      <c r="E240" s="41" t="s">
        <v>5</v>
      </c>
    </row>
    <row r="241" spans="1:16" x14ac:dyDescent="0.2">
      <c r="A241" s="37" t="s">
        <v>55</v>
      </c>
      <c r="E241" s="42" t="s">
        <v>836</v>
      </c>
    </row>
    <row r="242" spans="1:16" x14ac:dyDescent="0.2">
      <c r="A242" t="s">
        <v>57</v>
      </c>
      <c r="E242" s="41" t="s">
        <v>58</v>
      </c>
    </row>
    <row r="243" spans="1:16" x14ac:dyDescent="0.2">
      <c r="A243" t="s">
        <v>49</v>
      </c>
      <c r="B243" s="36" t="s">
        <v>266</v>
      </c>
      <c r="C243" s="36" t="s">
        <v>937</v>
      </c>
      <c r="D243" s="37" t="s">
        <v>5</v>
      </c>
      <c r="E243" s="13" t="s">
        <v>938</v>
      </c>
      <c r="F243" s="38" t="s">
        <v>52</v>
      </c>
      <c r="G243" s="39">
        <v>1</v>
      </c>
      <c r="H243" s="38">
        <v>0</v>
      </c>
      <c r="I243" s="38">
        <f>ROUND(G243*H243,6)</f>
        <v>0</v>
      </c>
      <c r="L243" s="40">
        <v>0</v>
      </c>
      <c r="M243" s="34">
        <f>ROUND(ROUND(L243,2)*ROUND(G243,3),2)</f>
        <v>0</v>
      </c>
      <c r="N243" s="38" t="s">
        <v>488</v>
      </c>
      <c r="O243">
        <f>(M243*21)/100</f>
        <v>0</v>
      </c>
      <c r="P243" t="s">
        <v>27</v>
      </c>
    </row>
    <row r="244" spans="1:16" x14ac:dyDescent="0.2">
      <c r="A244" s="37" t="s">
        <v>54</v>
      </c>
      <c r="E244" s="41" t="s">
        <v>5</v>
      </c>
    </row>
    <row r="245" spans="1:16" x14ac:dyDescent="0.2">
      <c r="A245" s="37" t="s">
        <v>55</v>
      </c>
      <c r="E245" s="42" t="s">
        <v>926</v>
      </c>
    </row>
    <row r="246" spans="1:16" x14ac:dyDescent="0.2">
      <c r="A246" t="s">
        <v>57</v>
      </c>
      <c r="E246" s="41" t="s">
        <v>58</v>
      </c>
    </row>
    <row r="247" spans="1:16" ht="25.5" x14ac:dyDescent="0.2">
      <c r="A247" t="s">
        <v>49</v>
      </c>
      <c r="B247" s="36" t="s">
        <v>271</v>
      </c>
      <c r="C247" s="36" t="s">
        <v>939</v>
      </c>
      <c r="D247" s="37" t="s">
        <v>5</v>
      </c>
      <c r="E247" s="13" t="s">
        <v>940</v>
      </c>
      <c r="F247" s="38" t="s">
        <v>52</v>
      </c>
      <c r="G247" s="39">
        <v>3</v>
      </c>
      <c r="H247" s="38">
        <v>0</v>
      </c>
      <c r="I247" s="38">
        <f>ROUND(G247*H247,6)</f>
        <v>0</v>
      </c>
      <c r="L247" s="40">
        <v>0</v>
      </c>
      <c r="M247" s="34">
        <f>ROUND(ROUND(L247,2)*ROUND(G247,3),2)</f>
        <v>0</v>
      </c>
      <c r="N247" s="38" t="s">
        <v>488</v>
      </c>
      <c r="O247">
        <f>(M247*21)/100</f>
        <v>0</v>
      </c>
      <c r="P247" t="s">
        <v>27</v>
      </c>
    </row>
    <row r="248" spans="1:16" x14ac:dyDescent="0.2">
      <c r="A248" s="37" t="s">
        <v>54</v>
      </c>
      <c r="E248" s="41" t="s">
        <v>5</v>
      </c>
    </row>
    <row r="249" spans="1:16" x14ac:dyDescent="0.2">
      <c r="A249" s="37" t="s">
        <v>55</v>
      </c>
      <c r="E249" s="42" t="s">
        <v>941</v>
      </c>
    </row>
    <row r="250" spans="1:16" x14ac:dyDescent="0.2">
      <c r="A250" t="s">
        <v>57</v>
      </c>
      <c r="E250" s="41" t="s">
        <v>58</v>
      </c>
    </row>
    <row r="251" spans="1:16" x14ac:dyDescent="0.2">
      <c r="A251" t="s">
        <v>49</v>
      </c>
      <c r="B251" s="36" t="s">
        <v>275</v>
      </c>
      <c r="C251" s="36" t="s">
        <v>942</v>
      </c>
      <c r="D251" s="37" t="s">
        <v>5</v>
      </c>
      <c r="E251" s="13" t="s">
        <v>943</v>
      </c>
      <c r="F251" s="38" t="s">
        <v>177</v>
      </c>
      <c r="G251" s="39">
        <v>60</v>
      </c>
      <c r="H251" s="38">
        <v>0</v>
      </c>
      <c r="I251" s="38">
        <f>ROUND(G251*H251,6)</f>
        <v>0</v>
      </c>
      <c r="L251" s="40">
        <v>0</v>
      </c>
      <c r="M251" s="34">
        <f>ROUND(ROUND(L251,2)*ROUND(G251,3),2)</f>
        <v>0</v>
      </c>
      <c r="N251" s="38" t="s">
        <v>488</v>
      </c>
      <c r="O251">
        <f>(M251*21)/100</f>
        <v>0</v>
      </c>
      <c r="P251" t="s">
        <v>27</v>
      </c>
    </row>
    <row r="252" spans="1:16" x14ac:dyDescent="0.2">
      <c r="A252" s="37" t="s">
        <v>54</v>
      </c>
      <c r="E252" s="41" t="s">
        <v>5</v>
      </c>
    </row>
    <row r="253" spans="1:16" x14ac:dyDescent="0.2">
      <c r="A253" s="37" t="s">
        <v>55</v>
      </c>
      <c r="E253" s="42" t="s">
        <v>944</v>
      </c>
    </row>
    <row r="254" spans="1:16" x14ac:dyDescent="0.2">
      <c r="A254" t="s">
        <v>57</v>
      </c>
      <c r="E254" s="41" t="s">
        <v>58</v>
      </c>
    </row>
    <row r="255" spans="1:16" x14ac:dyDescent="0.2">
      <c r="A255" t="s">
        <v>49</v>
      </c>
      <c r="B255" s="36" t="s">
        <v>280</v>
      </c>
      <c r="C255" s="36" t="s">
        <v>945</v>
      </c>
      <c r="D255" s="37" t="s">
        <v>5</v>
      </c>
      <c r="E255" s="13" t="s">
        <v>946</v>
      </c>
      <c r="F255" s="38" t="s">
        <v>177</v>
      </c>
      <c r="G255" s="39">
        <v>60</v>
      </c>
      <c r="H255" s="38">
        <v>0</v>
      </c>
      <c r="I255" s="38">
        <f>ROUND(G255*H255,6)</f>
        <v>0</v>
      </c>
      <c r="L255" s="40">
        <v>0</v>
      </c>
      <c r="M255" s="34">
        <f>ROUND(ROUND(L255,2)*ROUND(G255,3),2)</f>
        <v>0</v>
      </c>
      <c r="N255" s="38" t="s">
        <v>488</v>
      </c>
      <c r="O255">
        <f>(M255*21)/100</f>
        <v>0</v>
      </c>
      <c r="P255" t="s">
        <v>27</v>
      </c>
    </row>
    <row r="256" spans="1:16" x14ac:dyDescent="0.2">
      <c r="A256" s="37" t="s">
        <v>54</v>
      </c>
      <c r="E256" s="41" t="s">
        <v>5</v>
      </c>
    </row>
    <row r="257" spans="1:16" x14ac:dyDescent="0.2">
      <c r="A257" s="37" t="s">
        <v>55</v>
      </c>
      <c r="E257" s="42" t="s">
        <v>944</v>
      </c>
    </row>
    <row r="258" spans="1:16" x14ac:dyDescent="0.2">
      <c r="A258" t="s">
        <v>57</v>
      </c>
      <c r="E258" s="41" t="s">
        <v>58</v>
      </c>
    </row>
    <row r="259" spans="1:16" x14ac:dyDescent="0.2">
      <c r="A259" t="s">
        <v>49</v>
      </c>
      <c r="B259" s="36" t="s">
        <v>285</v>
      </c>
      <c r="C259" s="36" t="s">
        <v>947</v>
      </c>
      <c r="D259" s="37" t="s">
        <v>5</v>
      </c>
      <c r="E259" s="13" t="s">
        <v>948</v>
      </c>
      <c r="F259" s="38" t="s">
        <v>177</v>
      </c>
      <c r="G259" s="39">
        <v>40</v>
      </c>
      <c r="H259" s="38">
        <v>0</v>
      </c>
      <c r="I259" s="38">
        <f>ROUND(G259*H259,6)</f>
        <v>0</v>
      </c>
      <c r="L259" s="40">
        <v>0</v>
      </c>
      <c r="M259" s="34">
        <f>ROUND(ROUND(L259,2)*ROUND(G259,3),2)</f>
        <v>0</v>
      </c>
      <c r="N259" s="38" t="s">
        <v>488</v>
      </c>
      <c r="O259">
        <f>(M259*21)/100</f>
        <v>0</v>
      </c>
      <c r="P259" t="s">
        <v>27</v>
      </c>
    </row>
    <row r="260" spans="1:16" x14ac:dyDescent="0.2">
      <c r="A260" s="37" t="s">
        <v>54</v>
      </c>
      <c r="E260" s="41" t="s">
        <v>5</v>
      </c>
    </row>
    <row r="261" spans="1:16" x14ac:dyDescent="0.2">
      <c r="A261" s="37" t="s">
        <v>55</v>
      </c>
      <c r="E261" s="42" t="s">
        <v>949</v>
      </c>
    </row>
    <row r="262" spans="1:16" x14ac:dyDescent="0.2">
      <c r="A262" t="s">
        <v>57</v>
      </c>
      <c r="E262" s="41" t="s">
        <v>58</v>
      </c>
    </row>
    <row r="263" spans="1:16" x14ac:dyDescent="0.2">
      <c r="A263" t="s">
        <v>49</v>
      </c>
      <c r="B263" s="36" t="s">
        <v>290</v>
      </c>
      <c r="C263" s="36" t="s">
        <v>950</v>
      </c>
      <c r="D263" s="37" t="s">
        <v>5</v>
      </c>
      <c r="E263" s="13" t="s">
        <v>951</v>
      </c>
      <c r="F263" s="38" t="s">
        <v>177</v>
      </c>
      <c r="G263" s="39">
        <v>20</v>
      </c>
      <c r="H263" s="38">
        <v>0</v>
      </c>
      <c r="I263" s="38">
        <f>ROUND(G263*H263,6)</f>
        <v>0</v>
      </c>
      <c r="L263" s="40">
        <v>0</v>
      </c>
      <c r="M263" s="34">
        <f>ROUND(ROUND(L263,2)*ROUND(G263,3),2)</f>
        <v>0</v>
      </c>
      <c r="N263" s="38" t="s">
        <v>488</v>
      </c>
      <c r="O263">
        <f>(M263*21)/100</f>
        <v>0</v>
      </c>
      <c r="P263" t="s">
        <v>27</v>
      </c>
    </row>
    <row r="264" spans="1:16" x14ac:dyDescent="0.2">
      <c r="A264" s="37" t="s">
        <v>54</v>
      </c>
      <c r="E264" s="41" t="s">
        <v>5</v>
      </c>
    </row>
    <row r="265" spans="1:16" x14ac:dyDescent="0.2">
      <c r="A265" s="37" t="s">
        <v>55</v>
      </c>
      <c r="E265" s="42" t="s">
        <v>952</v>
      </c>
    </row>
    <row r="266" spans="1:16" x14ac:dyDescent="0.2">
      <c r="A266" t="s">
        <v>57</v>
      </c>
      <c r="E266" s="41" t="s">
        <v>58</v>
      </c>
    </row>
    <row r="267" spans="1:16" ht="25.5" x14ac:dyDescent="0.2">
      <c r="A267" t="s">
        <v>49</v>
      </c>
      <c r="B267" s="36" t="s">
        <v>294</v>
      </c>
      <c r="C267" s="36" t="s">
        <v>953</v>
      </c>
      <c r="D267" s="37" t="s">
        <v>5</v>
      </c>
      <c r="E267" s="13" t="s">
        <v>954</v>
      </c>
      <c r="F267" s="38" t="s">
        <v>52</v>
      </c>
      <c r="G267" s="39">
        <v>1</v>
      </c>
      <c r="H267" s="38">
        <v>0</v>
      </c>
      <c r="I267" s="38">
        <f>ROUND(G267*H267,6)</f>
        <v>0</v>
      </c>
      <c r="L267" s="40">
        <v>0</v>
      </c>
      <c r="M267" s="34">
        <f>ROUND(ROUND(L267,2)*ROUND(G267,3),2)</f>
        <v>0</v>
      </c>
      <c r="N267" s="38" t="s">
        <v>488</v>
      </c>
      <c r="O267">
        <f>(M267*21)/100</f>
        <v>0</v>
      </c>
      <c r="P267" t="s">
        <v>27</v>
      </c>
    </row>
    <row r="268" spans="1:16" x14ac:dyDescent="0.2">
      <c r="A268" s="37" t="s">
        <v>54</v>
      </c>
      <c r="E268" s="41" t="s">
        <v>5</v>
      </c>
    </row>
    <row r="269" spans="1:16" x14ac:dyDescent="0.2">
      <c r="A269" s="37" t="s">
        <v>55</v>
      </c>
      <c r="E269" s="42" t="s">
        <v>5</v>
      </c>
    </row>
    <row r="270" spans="1:16" x14ac:dyDescent="0.2">
      <c r="A270" t="s">
        <v>57</v>
      </c>
      <c r="E270" s="41" t="s">
        <v>58</v>
      </c>
    </row>
    <row r="271" spans="1:16" x14ac:dyDescent="0.2">
      <c r="A271" t="s">
        <v>49</v>
      </c>
      <c r="B271" s="36" t="s">
        <v>298</v>
      </c>
      <c r="C271" s="36" t="s">
        <v>955</v>
      </c>
      <c r="D271" s="37" t="s">
        <v>5</v>
      </c>
      <c r="E271" s="13" t="s">
        <v>956</v>
      </c>
      <c r="F271" s="38" t="s">
        <v>52</v>
      </c>
      <c r="G271" s="39">
        <v>2</v>
      </c>
      <c r="H271" s="38">
        <v>0</v>
      </c>
      <c r="I271" s="38">
        <f>ROUND(G271*H271,6)</f>
        <v>0</v>
      </c>
      <c r="L271" s="40">
        <v>0</v>
      </c>
      <c r="M271" s="34">
        <f>ROUND(ROUND(L271,2)*ROUND(G271,3),2)</f>
        <v>0</v>
      </c>
      <c r="N271" s="38" t="s">
        <v>488</v>
      </c>
      <c r="O271">
        <f>(M271*21)/100</f>
        <v>0</v>
      </c>
      <c r="P271" t="s">
        <v>27</v>
      </c>
    </row>
    <row r="272" spans="1:16" x14ac:dyDescent="0.2">
      <c r="A272" s="37" t="s">
        <v>54</v>
      </c>
      <c r="E272" s="41" t="s">
        <v>5</v>
      </c>
    </row>
    <row r="273" spans="1:16" x14ac:dyDescent="0.2">
      <c r="A273" s="37" t="s">
        <v>55</v>
      </c>
      <c r="E273" s="42" t="s">
        <v>957</v>
      </c>
    </row>
    <row r="274" spans="1:16" x14ac:dyDescent="0.2">
      <c r="A274" t="s">
        <v>57</v>
      </c>
      <c r="E274" s="41" t="s">
        <v>58</v>
      </c>
    </row>
    <row r="275" spans="1:16" x14ac:dyDescent="0.2">
      <c r="A275" t="s">
        <v>49</v>
      </c>
      <c r="B275" s="36" t="s">
        <v>302</v>
      </c>
      <c r="C275" s="36" t="s">
        <v>958</v>
      </c>
      <c r="D275" s="37" t="s">
        <v>5</v>
      </c>
      <c r="E275" s="13" t="s">
        <v>959</v>
      </c>
      <c r="F275" s="38" t="s">
        <v>52</v>
      </c>
      <c r="G275" s="39">
        <v>1</v>
      </c>
      <c r="H275" s="38">
        <v>0</v>
      </c>
      <c r="I275" s="38">
        <f>ROUND(G275*H275,6)</f>
        <v>0</v>
      </c>
      <c r="L275" s="40">
        <v>0</v>
      </c>
      <c r="M275" s="34">
        <f>ROUND(ROUND(L275,2)*ROUND(G275,3),2)</f>
        <v>0</v>
      </c>
      <c r="N275" s="38" t="s">
        <v>488</v>
      </c>
      <c r="O275">
        <f>(M275*21)/100</f>
        <v>0</v>
      </c>
      <c r="P275" t="s">
        <v>27</v>
      </c>
    </row>
    <row r="276" spans="1:16" x14ac:dyDescent="0.2">
      <c r="A276" s="37" t="s">
        <v>54</v>
      </c>
      <c r="E276" s="41" t="s">
        <v>5</v>
      </c>
    </row>
    <row r="277" spans="1:16" x14ac:dyDescent="0.2">
      <c r="A277" s="37" t="s">
        <v>55</v>
      </c>
      <c r="E277" s="42" t="s">
        <v>5</v>
      </c>
    </row>
    <row r="278" spans="1:16" x14ac:dyDescent="0.2">
      <c r="A278" t="s">
        <v>57</v>
      </c>
      <c r="E278" s="41" t="s">
        <v>58</v>
      </c>
    </row>
    <row r="279" spans="1:16" x14ac:dyDescent="0.2">
      <c r="A279" t="s">
        <v>49</v>
      </c>
      <c r="B279" s="36" t="s">
        <v>306</v>
      </c>
      <c r="C279" s="36" t="s">
        <v>960</v>
      </c>
      <c r="D279" s="37" t="s">
        <v>5</v>
      </c>
      <c r="E279" s="13" t="s">
        <v>961</v>
      </c>
      <c r="F279" s="38" t="s">
        <v>52</v>
      </c>
      <c r="G279" s="39">
        <v>6</v>
      </c>
      <c r="H279" s="38">
        <v>0</v>
      </c>
      <c r="I279" s="38">
        <f>ROUND(G279*H279,6)</f>
        <v>0</v>
      </c>
      <c r="L279" s="40">
        <v>0</v>
      </c>
      <c r="M279" s="34">
        <f>ROUND(ROUND(L279,2)*ROUND(G279,3),2)</f>
        <v>0</v>
      </c>
      <c r="N279" s="38" t="s">
        <v>488</v>
      </c>
      <c r="O279">
        <f>(M279*21)/100</f>
        <v>0</v>
      </c>
      <c r="P279" t="s">
        <v>27</v>
      </c>
    </row>
    <row r="280" spans="1:16" x14ac:dyDescent="0.2">
      <c r="A280" s="37" t="s">
        <v>54</v>
      </c>
      <c r="E280" s="41" t="s">
        <v>5</v>
      </c>
    </row>
    <row r="281" spans="1:16" x14ac:dyDescent="0.2">
      <c r="A281" s="37" t="s">
        <v>55</v>
      </c>
      <c r="E281" s="42" t="s">
        <v>962</v>
      </c>
    </row>
    <row r="282" spans="1:16" x14ac:dyDescent="0.2">
      <c r="A282" t="s">
        <v>57</v>
      </c>
      <c r="E282" s="41" t="s">
        <v>58</v>
      </c>
    </row>
    <row r="283" spans="1:16" x14ac:dyDescent="0.2">
      <c r="A283" t="s">
        <v>49</v>
      </c>
      <c r="B283" s="36" t="s">
        <v>310</v>
      </c>
      <c r="C283" s="36" t="s">
        <v>963</v>
      </c>
      <c r="D283" s="37" t="s">
        <v>5</v>
      </c>
      <c r="E283" s="13" t="s">
        <v>964</v>
      </c>
      <c r="F283" s="38" t="s">
        <v>52</v>
      </c>
      <c r="G283" s="39">
        <v>1</v>
      </c>
      <c r="H283" s="38">
        <v>0</v>
      </c>
      <c r="I283" s="38">
        <f>ROUND(G283*H283,6)</f>
        <v>0</v>
      </c>
      <c r="L283" s="40">
        <v>0</v>
      </c>
      <c r="M283" s="34">
        <f>ROUND(ROUND(L283,2)*ROUND(G283,3),2)</f>
        <v>0</v>
      </c>
      <c r="N283" s="38" t="s">
        <v>488</v>
      </c>
      <c r="O283">
        <f>(M283*21)/100</f>
        <v>0</v>
      </c>
      <c r="P283" t="s">
        <v>27</v>
      </c>
    </row>
    <row r="284" spans="1:16" x14ac:dyDescent="0.2">
      <c r="A284" s="37" t="s">
        <v>54</v>
      </c>
      <c r="E284" s="41" t="s">
        <v>5</v>
      </c>
    </row>
    <row r="285" spans="1:16" x14ac:dyDescent="0.2">
      <c r="A285" s="37" t="s">
        <v>55</v>
      </c>
      <c r="E285" s="42" t="s">
        <v>5</v>
      </c>
    </row>
    <row r="286" spans="1:16" x14ac:dyDescent="0.2">
      <c r="A286" t="s">
        <v>57</v>
      </c>
      <c r="E286" s="41" t="s">
        <v>58</v>
      </c>
    </row>
    <row r="287" spans="1:16" x14ac:dyDescent="0.2">
      <c r="A287" t="s">
        <v>49</v>
      </c>
      <c r="B287" s="36" t="s">
        <v>313</v>
      </c>
      <c r="C287" s="36" t="s">
        <v>965</v>
      </c>
      <c r="D287" s="37" t="s">
        <v>5</v>
      </c>
      <c r="E287" s="13" t="s">
        <v>966</v>
      </c>
      <c r="F287" s="38" t="s">
        <v>52</v>
      </c>
      <c r="G287" s="39">
        <v>1</v>
      </c>
      <c r="H287" s="38">
        <v>0</v>
      </c>
      <c r="I287" s="38">
        <f>ROUND(G287*H287,6)</f>
        <v>0</v>
      </c>
      <c r="L287" s="40">
        <v>0</v>
      </c>
      <c r="M287" s="34">
        <f>ROUND(ROUND(L287,2)*ROUND(G287,3),2)</f>
        <v>0</v>
      </c>
      <c r="N287" s="38" t="s">
        <v>488</v>
      </c>
      <c r="O287">
        <f>(M287*21)/100</f>
        <v>0</v>
      </c>
      <c r="P287" t="s">
        <v>27</v>
      </c>
    </row>
    <row r="288" spans="1:16" x14ac:dyDescent="0.2">
      <c r="A288" s="37" t="s">
        <v>54</v>
      </c>
      <c r="E288" s="41" t="s">
        <v>5</v>
      </c>
    </row>
    <row r="289" spans="1:16" x14ac:dyDescent="0.2">
      <c r="A289" s="37" t="s">
        <v>55</v>
      </c>
      <c r="E289" s="42" t="s">
        <v>5</v>
      </c>
    </row>
    <row r="290" spans="1:16" x14ac:dyDescent="0.2">
      <c r="A290" t="s">
        <v>57</v>
      </c>
      <c r="E290" s="41" t="s">
        <v>58</v>
      </c>
    </row>
    <row r="291" spans="1:16" x14ac:dyDescent="0.2">
      <c r="A291" t="s">
        <v>49</v>
      </c>
      <c r="B291" s="36" t="s">
        <v>317</v>
      </c>
      <c r="C291" s="36" t="s">
        <v>967</v>
      </c>
      <c r="D291" s="37" t="s">
        <v>5</v>
      </c>
      <c r="E291" s="13" t="s">
        <v>968</v>
      </c>
      <c r="F291" s="38" t="s">
        <v>52</v>
      </c>
      <c r="G291" s="39">
        <v>1</v>
      </c>
      <c r="H291" s="38">
        <v>0</v>
      </c>
      <c r="I291" s="38">
        <f>ROUND(G291*H291,6)</f>
        <v>0</v>
      </c>
      <c r="L291" s="40">
        <v>0</v>
      </c>
      <c r="M291" s="34">
        <f>ROUND(ROUND(L291,2)*ROUND(G291,3),2)</f>
        <v>0</v>
      </c>
      <c r="N291" s="38" t="s">
        <v>488</v>
      </c>
      <c r="O291">
        <f>(M291*21)/100</f>
        <v>0</v>
      </c>
      <c r="P291" t="s">
        <v>27</v>
      </c>
    </row>
    <row r="292" spans="1:16" x14ac:dyDescent="0.2">
      <c r="A292" s="37" t="s">
        <v>54</v>
      </c>
      <c r="E292" s="41" t="s">
        <v>5</v>
      </c>
    </row>
    <row r="293" spans="1:16" x14ac:dyDescent="0.2">
      <c r="A293" s="37" t="s">
        <v>55</v>
      </c>
      <c r="E293" s="42" t="s">
        <v>5</v>
      </c>
    </row>
    <row r="294" spans="1:16" x14ac:dyDescent="0.2">
      <c r="A294" t="s">
        <v>57</v>
      </c>
      <c r="E294" s="41" t="s">
        <v>58</v>
      </c>
    </row>
    <row r="295" spans="1:16" x14ac:dyDescent="0.2">
      <c r="A295" t="s">
        <v>49</v>
      </c>
      <c r="B295" s="36" t="s">
        <v>321</v>
      </c>
      <c r="C295" s="36" t="s">
        <v>969</v>
      </c>
      <c r="D295" s="37" t="s">
        <v>5</v>
      </c>
      <c r="E295" s="13" t="s">
        <v>970</v>
      </c>
      <c r="F295" s="38" t="s">
        <v>52</v>
      </c>
      <c r="G295" s="39">
        <v>45</v>
      </c>
      <c r="H295" s="38">
        <v>0</v>
      </c>
      <c r="I295" s="38">
        <f>ROUND(G295*H295,6)</f>
        <v>0</v>
      </c>
      <c r="L295" s="40">
        <v>0</v>
      </c>
      <c r="M295" s="34">
        <f>ROUND(ROUND(L295,2)*ROUND(G295,3),2)</f>
        <v>0</v>
      </c>
      <c r="N295" s="38" t="s">
        <v>488</v>
      </c>
      <c r="O295">
        <f>(M295*21)/100</f>
        <v>0</v>
      </c>
      <c r="P295" t="s">
        <v>27</v>
      </c>
    </row>
    <row r="296" spans="1:16" x14ac:dyDescent="0.2">
      <c r="A296" s="37" t="s">
        <v>54</v>
      </c>
      <c r="E296" s="41" t="s">
        <v>5</v>
      </c>
    </row>
    <row r="297" spans="1:16" x14ac:dyDescent="0.2">
      <c r="A297" s="37" t="s">
        <v>55</v>
      </c>
      <c r="E297" s="42" t="s">
        <v>971</v>
      </c>
    </row>
    <row r="298" spans="1:16" x14ac:dyDescent="0.2">
      <c r="A298" t="s">
        <v>57</v>
      </c>
      <c r="E298" s="41" t="s">
        <v>58</v>
      </c>
    </row>
    <row r="299" spans="1:16" x14ac:dyDescent="0.2">
      <c r="A299" t="s">
        <v>49</v>
      </c>
      <c r="B299" s="36" t="s">
        <v>325</v>
      </c>
      <c r="C299" s="36" t="s">
        <v>972</v>
      </c>
      <c r="D299" s="37" t="s">
        <v>5</v>
      </c>
      <c r="E299" s="13" t="s">
        <v>973</v>
      </c>
      <c r="F299" s="38" t="s">
        <v>52</v>
      </c>
      <c r="G299" s="39">
        <v>20</v>
      </c>
      <c r="H299" s="38">
        <v>0</v>
      </c>
      <c r="I299" s="38">
        <f>ROUND(G299*H299,6)</f>
        <v>0</v>
      </c>
      <c r="L299" s="40">
        <v>0</v>
      </c>
      <c r="M299" s="34">
        <f>ROUND(ROUND(L299,2)*ROUND(G299,3),2)</f>
        <v>0</v>
      </c>
      <c r="N299" s="38" t="s">
        <v>488</v>
      </c>
      <c r="O299">
        <f>(M299*21)/100</f>
        <v>0</v>
      </c>
      <c r="P299" t="s">
        <v>27</v>
      </c>
    </row>
    <row r="300" spans="1:16" x14ac:dyDescent="0.2">
      <c r="A300" s="37" t="s">
        <v>54</v>
      </c>
      <c r="E300" s="41" t="s">
        <v>5</v>
      </c>
    </row>
    <row r="301" spans="1:16" x14ac:dyDescent="0.2">
      <c r="A301" s="37" t="s">
        <v>55</v>
      </c>
      <c r="E301" s="42" t="s">
        <v>810</v>
      </c>
    </row>
    <row r="302" spans="1:16" x14ac:dyDescent="0.2">
      <c r="A302" t="s">
        <v>57</v>
      </c>
      <c r="E302" s="41" t="s">
        <v>58</v>
      </c>
    </row>
    <row r="303" spans="1:16" x14ac:dyDescent="0.2">
      <c r="A303" t="s">
        <v>49</v>
      </c>
      <c r="B303" s="36" t="s">
        <v>329</v>
      </c>
      <c r="C303" s="36" t="s">
        <v>974</v>
      </c>
      <c r="D303" s="37" t="s">
        <v>5</v>
      </c>
      <c r="E303" s="13" t="s">
        <v>975</v>
      </c>
      <c r="F303" s="38" t="s">
        <v>52</v>
      </c>
      <c r="G303" s="39">
        <v>6</v>
      </c>
      <c r="H303" s="38">
        <v>0</v>
      </c>
      <c r="I303" s="38">
        <f>ROUND(G303*H303,6)</f>
        <v>0</v>
      </c>
      <c r="L303" s="40">
        <v>0</v>
      </c>
      <c r="M303" s="34">
        <f>ROUND(ROUND(L303,2)*ROUND(G303,3),2)</f>
        <v>0</v>
      </c>
      <c r="N303" s="38" t="s">
        <v>269</v>
      </c>
      <c r="O303">
        <f>(M303*21)/100</f>
        <v>0</v>
      </c>
      <c r="P303" t="s">
        <v>27</v>
      </c>
    </row>
    <row r="304" spans="1:16" x14ac:dyDescent="0.2">
      <c r="A304" s="37" t="s">
        <v>54</v>
      </c>
      <c r="E304" s="41" t="s">
        <v>5</v>
      </c>
    </row>
    <row r="305" spans="1:16" x14ac:dyDescent="0.2">
      <c r="A305" s="37" t="s">
        <v>55</v>
      </c>
      <c r="E305" s="42" t="s">
        <v>876</v>
      </c>
    </row>
    <row r="306" spans="1:16" ht="191.25" x14ac:dyDescent="0.2">
      <c r="A306" t="s">
        <v>57</v>
      </c>
      <c r="E306" s="41" t="s">
        <v>976</v>
      </c>
    </row>
    <row r="307" spans="1:16" ht="25.5" x14ac:dyDescent="0.2">
      <c r="A307" t="s">
        <v>49</v>
      </c>
      <c r="B307" s="36" t="s">
        <v>333</v>
      </c>
      <c r="C307" s="36" t="s">
        <v>977</v>
      </c>
      <c r="D307" s="37" t="s">
        <v>5</v>
      </c>
      <c r="E307" s="13" t="s">
        <v>978</v>
      </c>
      <c r="F307" s="38" t="s">
        <v>52</v>
      </c>
      <c r="G307" s="39">
        <v>1</v>
      </c>
      <c r="H307" s="38">
        <v>0</v>
      </c>
      <c r="I307" s="38">
        <f>ROUND(G307*H307,6)</f>
        <v>0</v>
      </c>
      <c r="L307" s="40">
        <v>0</v>
      </c>
      <c r="M307" s="34">
        <f>ROUND(ROUND(L307,2)*ROUND(G307,3),2)</f>
        <v>0</v>
      </c>
      <c r="N307" s="38" t="s">
        <v>269</v>
      </c>
      <c r="O307">
        <f>(M307*21)/100</f>
        <v>0</v>
      </c>
      <c r="P307" t="s">
        <v>27</v>
      </c>
    </row>
    <row r="308" spans="1:16" x14ac:dyDescent="0.2">
      <c r="A308" s="37" t="s">
        <v>54</v>
      </c>
      <c r="E308" s="41" t="s">
        <v>5</v>
      </c>
    </row>
    <row r="309" spans="1:16" x14ac:dyDescent="0.2">
      <c r="A309" s="37" t="s">
        <v>55</v>
      </c>
      <c r="E309" s="42" t="s">
        <v>979</v>
      </c>
    </row>
    <row r="310" spans="1:16" ht="191.25" x14ac:dyDescent="0.2">
      <c r="A310" t="s">
        <v>57</v>
      </c>
      <c r="E310" s="41" t="s">
        <v>976</v>
      </c>
    </row>
    <row r="311" spans="1:16" ht="38.25" x14ac:dyDescent="0.2">
      <c r="A311" t="s">
        <v>49</v>
      </c>
      <c r="B311" s="36" t="s">
        <v>337</v>
      </c>
      <c r="C311" s="36" t="s">
        <v>980</v>
      </c>
      <c r="D311" s="37" t="s">
        <v>5</v>
      </c>
      <c r="E311" s="13" t="s">
        <v>981</v>
      </c>
      <c r="F311" s="38" t="s">
        <v>52</v>
      </c>
      <c r="G311" s="39">
        <v>2</v>
      </c>
      <c r="H311" s="38">
        <v>0</v>
      </c>
      <c r="I311" s="38">
        <f>ROUND(G311*H311,6)</f>
        <v>0</v>
      </c>
      <c r="L311" s="40">
        <v>0</v>
      </c>
      <c r="M311" s="34">
        <f>ROUND(ROUND(L311,2)*ROUND(G311,3),2)</f>
        <v>0</v>
      </c>
      <c r="N311" s="38" t="s">
        <v>269</v>
      </c>
      <c r="O311">
        <f>(M311*21)/100</f>
        <v>0</v>
      </c>
      <c r="P311" t="s">
        <v>27</v>
      </c>
    </row>
    <row r="312" spans="1:16" x14ac:dyDescent="0.2">
      <c r="A312" s="37" t="s">
        <v>54</v>
      </c>
      <c r="E312" s="41" t="s">
        <v>5</v>
      </c>
    </row>
    <row r="313" spans="1:16" x14ac:dyDescent="0.2">
      <c r="A313" s="37" t="s">
        <v>55</v>
      </c>
      <c r="E313" s="42" t="s">
        <v>982</v>
      </c>
    </row>
    <row r="314" spans="1:16" ht="165.75" x14ac:dyDescent="0.2">
      <c r="A314" t="s">
        <v>57</v>
      </c>
      <c r="E314" s="41" t="s">
        <v>983</v>
      </c>
    </row>
    <row r="315" spans="1:16" x14ac:dyDescent="0.2">
      <c r="A315" t="s">
        <v>49</v>
      </c>
      <c r="B315" s="36" t="s">
        <v>342</v>
      </c>
      <c r="C315" s="36" t="s">
        <v>984</v>
      </c>
      <c r="D315" s="37" t="s">
        <v>5</v>
      </c>
      <c r="E315" s="13" t="s">
        <v>985</v>
      </c>
      <c r="F315" s="38" t="s">
        <v>52</v>
      </c>
      <c r="G315" s="39">
        <v>1</v>
      </c>
      <c r="H315" s="38">
        <v>0</v>
      </c>
      <c r="I315" s="38">
        <f>ROUND(G315*H315,6)</f>
        <v>0</v>
      </c>
      <c r="L315" s="40">
        <v>0</v>
      </c>
      <c r="M315" s="34">
        <f>ROUND(ROUND(L315,2)*ROUND(G315,3),2)</f>
        <v>0</v>
      </c>
      <c r="N315" s="38" t="s">
        <v>269</v>
      </c>
      <c r="O315">
        <f>(M315*21)/100</f>
        <v>0</v>
      </c>
      <c r="P315" t="s">
        <v>27</v>
      </c>
    </row>
    <row r="316" spans="1:16" x14ac:dyDescent="0.2">
      <c r="A316" s="37" t="s">
        <v>54</v>
      </c>
      <c r="E316" s="41" t="s">
        <v>5</v>
      </c>
    </row>
    <row r="317" spans="1:16" x14ac:dyDescent="0.2">
      <c r="A317" s="37" t="s">
        <v>55</v>
      </c>
      <c r="E317" s="42" t="s">
        <v>986</v>
      </c>
    </row>
    <row r="318" spans="1:16" ht="51" x14ac:dyDescent="0.2">
      <c r="A318" t="s">
        <v>57</v>
      </c>
      <c r="E318" s="41" t="s">
        <v>987</v>
      </c>
    </row>
    <row r="319" spans="1:16" x14ac:dyDescent="0.2">
      <c r="A319" t="s">
        <v>49</v>
      </c>
      <c r="B319" s="36" t="s">
        <v>345</v>
      </c>
      <c r="C319" s="36" t="s">
        <v>988</v>
      </c>
      <c r="D319" s="37" t="s">
        <v>5</v>
      </c>
      <c r="E319" s="13" t="s">
        <v>989</v>
      </c>
      <c r="F319" s="38" t="s">
        <v>52</v>
      </c>
      <c r="G319" s="39">
        <v>1</v>
      </c>
      <c r="H319" s="38">
        <v>0</v>
      </c>
      <c r="I319" s="38">
        <f>ROUND(G319*H319,6)</f>
        <v>0</v>
      </c>
      <c r="L319" s="40">
        <v>0</v>
      </c>
      <c r="M319" s="34">
        <f>ROUND(ROUND(L319,2)*ROUND(G319,3),2)</f>
        <v>0</v>
      </c>
      <c r="N319" s="38" t="s">
        <v>269</v>
      </c>
      <c r="O319">
        <f>(M319*21)/100</f>
        <v>0</v>
      </c>
      <c r="P319" t="s">
        <v>27</v>
      </c>
    </row>
    <row r="320" spans="1:16" x14ac:dyDescent="0.2">
      <c r="A320" s="37" t="s">
        <v>54</v>
      </c>
      <c r="E320" s="41" t="s">
        <v>5</v>
      </c>
    </row>
    <row r="321" spans="1:16" x14ac:dyDescent="0.2">
      <c r="A321" s="37" t="s">
        <v>55</v>
      </c>
      <c r="E321" s="42" t="s">
        <v>986</v>
      </c>
    </row>
    <row r="322" spans="1:16" ht="216.75" x14ac:dyDescent="0.2">
      <c r="A322" t="s">
        <v>57</v>
      </c>
      <c r="E322" s="41" t="s">
        <v>990</v>
      </c>
    </row>
    <row r="323" spans="1:16" ht="25.5" x14ac:dyDescent="0.2">
      <c r="A323" t="s">
        <v>49</v>
      </c>
      <c r="B323" s="36" t="s">
        <v>349</v>
      </c>
      <c r="C323" s="36" t="s">
        <v>991</v>
      </c>
      <c r="D323" s="37" t="s">
        <v>5</v>
      </c>
      <c r="E323" s="13" t="s">
        <v>992</v>
      </c>
      <c r="F323" s="38" t="s">
        <v>52</v>
      </c>
      <c r="G323" s="39">
        <v>1</v>
      </c>
      <c r="H323" s="38">
        <v>0</v>
      </c>
      <c r="I323" s="38">
        <f>ROUND(G323*H323,6)</f>
        <v>0</v>
      </c>
      <c r="L323" s="40">
        <v>0</v>
      </c>
      <c r="M323" s="34">
        <f>ROUND(ROUND(L323,2)*ROUND(G323,3),2)</f>
        <v>0</v>
      </c>
      <c r="N323" s="38" t="s">
        <v>269</v>
      </c>
      <c r="O323">
        <f>(M323*21)/100</f>
        <v>0</v>
      </c>
      <c r="P323" t="s">
        <v>27</v>
      </c>
    </row>
    <row r="324" spans="1:16" x14ac:dyDescent="0.2">
      <c r="A324" s="37" t="s">
        <v>54</v>
      </c>
      <c r="E324" s="41" t="s">
        <v>5</v>
      </c>
    </row>
    <row r="325" spans="1:16" x14ac:dyDescent="0.2">
      <c r="A325" s="37" t="s">
        <v>55</v>
      </c>
      <c r="E325" s="42" t="s">
        <v>993</v>
      </c>
    </row>
    <row r="326" spans="1:16" x14ac:dyDescent="0.2">
      <c r="A326" t="s">
        <v>57</v>
      </c>
      <c r="E326" s="41" t="s">
        <v>58</v>
      </c>
    </row>
    <row r="327" spans="1:16" x14ac:dyDescent="0.2">
      <c r="A327" t="s">
        <v>49</v>
      </c>
      <c r="B327" s="36" t="s">
        <v>352</v>
      </c>
      <c r="C327" s="36" t="s">
        <v>994</v>
      </c>
      <c r="D327" s="37" t="s">
        <v>5</v>
      </c>
      <c r="E327" s="13" t="s">
        <v>995</v>
      </c>
      <c r="F327" s="38" t="s">
        <v>177</v>
      </c>
      <c r="G327" s="39">
        <v>80</v>
      </c>
      <c r="H327" s="38">
        <v>0</v>
      </c>
      <c r="I327" s="38">
        <f>ROUND(G327*H327,6)</f>
        <v>0</v>
      </c>
      <c r="L327" s="40">
        <v>0</v>
      </c>
      <c r="M327" s="34">
        <f>ROUND(ROUND(L327,2)*ROUND(G327,3),2)</f>
        <v>0</v>
      </c>
      <c r="N327" s="38" t="s">
        <v>269</v>
      </c>
      <c r="O327">
        <f>(M327*21)/100</f>
        <v>0</v>
      </c>
      <c r="P327" t="s">
        <v>27</v>
      </c>
    </row>
    <row r="328" spans="1:16" x14ac:dyDescent="0.2">
      <c r="A328" s="37" t="s">
        <v>54</v>
      </c>
      <c r="E328" s="41" t="s">
        <v>5</v>
      </c>
    </row>
    <row r="329" spans="1:16" x14ac:dyDescent="0.2">
      <c r="A329" s="37" t="s">
        <v>55</v>
      </c>
      <c r="E329" s="42" t="s">
        <v>996</v>
      </c>
    </row>
    <row r="330" spans="1:16" ht="140.25" x14ac:dyDescent="0.2">
      <c r="A330" t="s">
        <v>57</v>
      </c>
      <c r="E330" s="41" t="s">
        <v>997</v>
      </c>
    </row>
    <row r="331" spans="1:16" x14ac:dyDescent="0.2">
      <c r="A331" t="s">
        <v>46</v>
      </c>
      <c r="C331" s="33" t="s">
        <v>624</v>
      </c>
      <c r="E331" s="35" t="s">
        <v>625</v>
      </c>
      <c r="J331" s="34">
        <f>0</f>
        <v>0</v>
      </c>
      <c r="K331" s="34">
        <f>0</f>
        <v>0</v>
      </c>
      <c r="L331" s="34">
        <f>0+L332+L336+L340+L344+L348</f>
        <v>0</v>
      </c>
      <c r="M331" s="34">
        <f>0+M332+M336+M340+M344+M348</f>
        <v>0</v>
      </c>
    </row>
    <row r="332" spans="1:16" ht="25.5" x14ac:dyDescent="0.2">
      <c r="A332" t="s">
        <v>49</v>
      </c>
      <c r="B332" s="36" t="s">
        <v>355</v>
      </c>
      <c r="C332" s="36" t="s">
        <v>998</v>
      </c>
      <c r="D332" s="37" t="s">
        <v>999</v>
      </c>
      <c r="E332" s="13" t="s">
        <v>1000</v>
      </c>
      <c r="F332" s="38" t="s">
        <v>629</v>
      </c>
      <c r="G332" s="39">
        <v>0.02</v>
      </c>
      <c r="H332" s="38">
        <v>0</v>
      </c>
      <c r="I332" s="38">
        <f>ROUND(G332*H332,6)</f>
        <v>0</v>
      </c>
      <c r="L332" s="40">
        <v>0</v>
      </c>
      <c r="M332" s="34">
        <f>ROUND(ROUND(L332,2)*ROUND(G332,3),2)</f>
        <v>0</v>
      </c>
      <c r="N332" s="38" t="s">
        <v>269</v>
      </c>
      <c r="O332">
        <f>(M332*21)/100</f>
        <v>0</v>
      </c>
      <c r="P332" t="s">
        <v>27</v>
      </c>
    </row>
    <row r="333" spans="1:16" x14ac:dyDescent="0.2">
      <c r="A333" s="37" t="s">
        <v>54</v>
      </c>
      <c r="E333" s="41" t="s">
        <v>5</v>
      </c>
    </row>
    <row r="334" spans="1:16" x14ac:dyDescent="0.2">
      <c r="A334" s="37" t="s">
        <v>55</v>
      </c>
      <c r="E334" s="42" t="s">
        <v>5</v>
      </c>
    </row>
    <row r="335" spans="1:16" ht="140.25" x14ac:dyDescent="0.2">
      <c r="A335" t="s">
        <v>57</v>
      </c>
      <c r="E335" s="41" t="s">
        <v>645</v>
      </c>
    </row>
    <row r="336" spans="1:16" ht="38.25" x14ac:dyDescent="0.2">
      <c r="A336" t="s">
        <v>49</v>
      </c>
      <c r="B336" s="36" t="s">
        <v>358</v>
      </c>
      <c r="C336" s="36" t="s">
        <v>792</v>
      </c>
      <c r="D336" s="37" t="s">
        <v>793</v>
      </c>
      <c r="E336" s="13" t="s">
        <v>794</v>
      </c>
      <c r="F336" s="38" t="s">
        <v>629</v>
      </c>
      <c r="G336" s="39">
        <v>4.2</v>
      </c>
      <c r="H336" s="38">
        <v>0</v>
      </c>
      <c r="I336" s="38">
        <f>ROUND(G336*H336,6)</f>
        <v>0</v>
      </c>
      <c r="L336" s="40">
        <v>0</v>
      </c>
      <c r="M336" s="34">
        <f>ROUND(ROUND(L336,2)*ROUND(G336,3),2)</f>
        <v>0</v>
      </c>
      <c r="N336" s="38" t="s">
        <v>269</v>
      </c>
      <c r="O336">
        <f>(M336*21)/100</f>
        <v>0</v>
      </c>
      <c r="P336" t="s">
        <v>27</v>
      </c>
    </row>
    <row r="337" spans="1:16" x14ac:dyDescent="0.2">
      <c r="A337" s="37" t="s">
        <v>54</v>
      </c>
      <c r="E337" s="41" t="s">
        <v>5</v>
      </c>
    </row>
    <row r="338" spans="1:16" x14ac:dyDescent="0.2">
      <c r="A338" s="37" t="s">
        <v>55</v>
      </c>
      <c r="E338" s="42" t="s">
        <v>5</v>
      </c>
    </row>
    <row r="339" spans="1:16" ht="140.25" x14ac:dyDescent="0.2">
      <c r="A339" t="s">
        <v>57</v>
      </c>
      <c r="E339" s="41" t="s">
        <v>645</v>
      </c>
    </row>
    <row r="340" spans="1:16" ht="25.5" x14ac:dyDescent="0.2">
      <c r="A340" t="s">
        <v>49</v>
      </c>
      <c r="B340" s="36" t="s">
        <v>362</v>
      </c>
      <c r="C340" s="36" t="s">
        <v>1001</v>
      </c>
      <c r="D340" s="37" t="s">
        <v>1002</v>
      </c>
      <c r="E340" s="13" t="s">
        <v>1003</v>
      </c>
      <c r="F340" s="38" t="s">
        <v>629</v>
      </c>
      <c r="G340" s="39">
        <v>0.1</v>
      </c>
      <c r="H340" s="38">
        <v>0</v>
      </c>
      <c r="I340" s="38">
        <f>ROUND(G340*H340,6)</f>
        <v>0</v>
      </c>
      <c r="L340" s="40">
        <v>0</v>
      </c>
      <c r="M340" s="34">
        <f>ROUND(ROUND(L340,2)*ROUND(G340,3),2)</f>
        <v>0</v>
      </c>
      <c r="N340" s="38" t="s">
        <v>269</v>
      </c>
      <c r="O340">
        <f>(M340*21)/100</f>
        <v>0</v>
      </c>
      <c r="P340" t="s">
        <v>27</v>
      </c>
    </row>
    <row r="341" spans="1:16" x14ac:dyDescent="0.2">
      <c r="A341" s="37" t="s">
        <v>54</v>
      </c>
      <c r="E341" s="41" t="s">
        <v>5</v>
      </c>
    </row>
    <row r="342" spans="1:16" x14ac:dyDescent="0.2">
      <c r="A342" s="37" t="s">
        <v>55</v>
      </c>
      <c r="E342" s="42" t="s">
        <v>5</v>
      </c>
    </row>
    <row r="343" spans="1:16" ht="140.25" x14ac:dyDescent="0.2">
      <c r="A343" t="s">
        <v>57</v>
      </c>
      <c r="E343" s="41" t="s">
        <v>645</v>
      </c>
    </row>
    <row r="344" spans="1:16" ht="25.5" x14ac:dyDescent="0.2">
      <c r="A344" t="s">
        <v>49</v>
      </c>
      <c r="B344" s="36" t="s">
        <v>366</v>
      </c>
      <c r="C344" s="36" t="s">
        <v>1004</v>
      </c>
      <c r="D344" s="37" t="s">
        <v>1005</v>
      </c>
      <c r="E344" s="13" t="s">
        <v>1006</v>
      </c>
      <c r="F344" s="38" t="s">
        <v>629</v>
      </c>
      <c r="G344" s="39">
        <v>0.5</v>
      </c>
      <c r="H344" s="38">
        <v>0</v>
      </c>
      <c r="I344" s="38">
        <f>ROUND(G344*H344,6)</f>
        <v>0</v>
      </c>
      <c r="L344" s="40">
        <v>0</v>
      </c>
      <c r="M344" s="34">
        <f>ROUND(ROUND(L344,2)*ROUND(G344,3),2)</f>
        <v>0</v>
      </c>
      <c r="N344" s="38" t="s">
        <v>269</v>
      </c>
      <c r="O344">
        <f>(M344*21)/100</f>
        <v>0</v>
      </c>
      <c r="P344" t="s">
        <v>27</v>
      </c>
    </row>
    <row r="345" spans="1:16" x14ac:dyDescent="0.2">
      <c r="A345" s="37" t="s">
        <v>54</v>
      </c>
      <c r="E345" s="41" t="s">
        <v>5</v>
      </c>
    </row>
    <row r="346" spans="1:16" x14ac:dyDescent="0.2">
      <c r="A346" s="37" t="s">
        <v>55</v>
      </c>
      <c r="E346" s="42" t="s">
        <v>5</v>
      </c>
    </row>
    <row r="347" spans="1:16" ht="140.25" x14ac:dyDescent="0.2">
      <c r="A347" t="s">
        <v>57</v>
      </c>
      <c r="E347" s="41" t="s">
        <v>645</v>
      </c>
    </row>
    <row r="348" spans="1:16" ht="25.5" x14ac:dyDescent="0.2">
      <c r="A348" t="s">
        <v>49</v>
      </c>
      <c r="B348" s="36" t="s">
        <v>370</v>
      </c>
      <c r="C348" s="36" t="s">
        <v>1007</v>
      </c>
      <c r="D348" s="37" t="s">
        <v>1008</v>
      </c>
      <c r="E348" s="13" t="s">
        <v>1009</v>
      </c>
      <c r="F348" s="38" t="s">
        <v>629</v>
      </c>
      <c r="G348" s="39">
        <v>0.3</v>
      </c>
      <c r="H348" s="38">
        <v>0</v>
      </c>
      <c r="I348" s="38">
        <f>ROUND(G348*H348,6)</f>
        <v>0</v>
      </c>
      <c r="L348" s="40">
        <v>0</v>
      </c>
      <c r="M348" s="34">
        <f>ROUND(ROUND(L348,2)*ROUND(G348,3),2)</f>
        <v>0</v>
      </c>
      <c r="N348" s="38" t="s">
        <v>269</v>
      </c>
      <c r="O348">
        <f>(M348*21)/100</f>
        <v>0</v>
      </c>
      <c r="P348" t="s">
        <v>27</v>
      </c>
    </row>
    <row r="349" spans="1:16" x14ac:dyDescent="0.2">
      <c r="A349" s="37" t="s">
        <v>54</v>
      </c>
      <c r="E349" s="41" t="s">
        <v>5</v>
      </c>
    </row>
    <row r="350" spans="1:16" x14ac:dyDescent="0.2">
      <c r="A350" s="37" t="s">
        <v>55</v>
      </c>
      <c r="E350" s="42" t="s">
        <v>5</v>
      </c>
    </row>
    <row r="351" spans="1:16" ht="140.25" x14ac:dyDescent="0.2">
      <c r="A351" t="s">
        <v>57</v>
      </c>
      <c r="E35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58</vt:i4>
      </vt:variant>
    </vt:vector>
  </HeadingPairs>
  <TitlesOfParts>
    <vt:vector size="58" baseType="lpstr">
      <vt:lpstr>Rekapitulace</vt:lpstr>
      <vt:lpstr>PS 90-01-11</vt:lpstr>
      <vt:lpstr>PS 91-01-21</vt:lpstr>
      <vt:lpstr>PS 92-01-11</vt:lpstr>
      <vt:lpstr>PS 91-02-51</vt:lpstr>
      <vt:lpstr>PS 91-02-53</vt:lpstr>
      <vt:lpstr>PS 91-02-54</vt:lpstr>
      <vt:lpstr>PS 91-02-91</vt:lpstr>
      <vt:lpstr>PS 91-03-61</vt:lpstr>
      <vt:lpstr>PS 91-03-62</vt:lpstr>
      <vt:lpstr>PS 92-03-11</vt:lpstr>
      <vt:lpstr>PS 92-03-12</vt:lpstr>
      <vt:lpstr>SO 91-10-01</vt:lpstr>
      <vt:lpstr>SO 91-14-01</vt:lpstr>
      <vt:lpstr>SO 91-11-01</vt:lpstr>
      <vt:lpstr>SO 91-11-02</vt:lpstr>
      <vt:lpstr>SO 91-11-03</vt:lpstr>
      <vt:lpstr>SO 91-27-01</vt:lpstr>
      <vt:lpstr>SO 91-27-02</vt:lpstr>
      <vt:lpstr>SO 91-13-01</vt:lpstr>
      <vt:lpstr>SO 91-20-01</vt:lpstr>
      <vt:lpstr>SO 91-20-01.1</vt:lpstr>
      <vt:lpstr>SO 92-20-01</vt:lpstr>
      <vt:lpstr>SO 91-54-03</vt:lpstr>
      <vt:lpstr>SO 91-55-03</vt:lpstr>
      <vt:lpstr>SO 91-55-05</vt:lpstr>
      <vt:lpstr>SO 91-55-06</vt:lpstr>
      <vt:lpstr>SO 91-80-01</vt:lpstr>
      <vt:lpstr>SO 91-82-01</vt:lpstr>
      <vt:lpstr>SO 91-83-01</vt:lpstr>
      <vt:lpstr>SO 91-84-02</vt:lpstr>
      <vt:lpstr>SO 91-84-03</vt:lpstr>
      <vt:lpstr>SO 91-50-01</vt:lpstr>
      <vt:lpstr>SO 91-50-02</vt:lpstr>
      <vt:lpstr>SO 91-50-03</vt:lpstr>
      <vt:lpstr>SO 91-51-01</vt:lpstr>
      <vt:lpstr>SO 91-51-02.1</vt:lpstr>
      <vt:lpstr>SO 91-51-02.2</vt:lpstr>
      <vt:lpstr>SO 91-51-04</vt:lpstr>
      <vt:lpstr>SO 91-52-01</vt:lpstr>
      <vt:lpstr>SO 91-25-01</vt:lpstr>
      <vt:lpstr>SO 91-25-02</vt:lpstr>
      <vt:lpstr>SO 91-30-01</vt:lpstr>
      <vt:lpstr>SO 91-84-01</vt:lpstr>
      <vt:lpstr>SO 91-61-01</vt:lpstr>
      <vt:lpstr>SO 91-66-01</vt:lpstr>
      <vt:lpstr>SO 92-61-01</vt:lpstr>
      <vt:lpstr>SO 91-71-01</vt:lpstr>
      <vt:lpstr>SO 91-71-02</vt:lpstr>
      <vt:lpstr>SO 92-74-01</vt:lpstr>
      <vt:lpstr>SO 91-76-01</vt:lpstr>
      <vt:lpstr>SO 91-76-02</vt:lpstr>
      <vt:lpstr>SO 91-76-03</vt:lpstr>
      <vt:lpstr>SO 91-76-04</vt:lpstr>
      <vt:lpstr>SO 91-77-01</vt:lpstr>
      <vt:lpstr>SO 91-78-01</vt:lpstr>
      <vt:lpstr>SO 90-90</vt:lpstr>
      <vt:lpstr>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2021-01-29T08:46:37Z</dcterms:modified>
  <cp:category/>
  <cp:contentStatus/>
</cp:coreProperties>
</file>